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260" windowWidth="12015" windowHeight="484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'所属データ'!$B$1:$G$11</definedName>
    <definedName name="_xlnm.Print_Area" localSheetId="2">'女子'!$A$1:$I$50</definedName>
    <definedName name="_xlnm.Print_Area" localSheetId="1">'男子'!$A$1:$I$50</definedName>
    <definedName name="学校データ">'所属データ'!$A$48:$P$75</definedName>
    <definedName name="女子登録">#REF!</definedName>
    <definedName name="女種目">'女子'!#REF!</definedName>
    <definedName name="男エントリー種目">'男子'!$F$6:$F$50,'男子'!#REF!,'男子'!#REF!</definedName>
    <definedName name="男子登録">#REF!</definedName>
    <definedName name="男種目" localSheetId="2">'男子'!$B$53:$E$53</definedName>
    <definedName name="男種目">'男子'!$B$53:$E$53</definedName>
  </definedNames>
  <calcPr fullCalcOnLoad="1"/>
</workbook>
</file>

<file path=xl/sharedStrings.xml><?xml version="1.0" encoding="utf-8"?>
<sst xmlns="http://schemas.openxmlformats.org/spreadsheetml/2006/main" count="150" uniqueCount="130">
  <si>
    <t>水前寺競技場</t>
  </si>
  <si>
    <t>登録
番号</t>
  </si>
  <si>
    <t>種　目</t>
  </si>
  <si>
    <t>熊本学園大付</t>
  </si>
  <si>
    <t>第二</t>
  </si>
  <si>
    <t>第一</t>
  </si>
  <si>
    <t>　　の登録番号をお使いください。(指定された登録番号以外は、使用しないで下さい。）</t>
  </si>
  <si>
    <t>熊本市内高等学校陸上競技大会申込</t>
  </si>
  <si>
    <t>概　要</t>
  </si>
  <si>
    <t>期　日：</t>
  </si>
  <si>
    <t>場　所：</t>
  </si>
  <si>
    <t>種　目：</t>
  </si>
  <si>
    <t>男　子</t>
  </si>
  <si>
    <t>１００ｍ・２００ｍ・４００ｍ・８００ｍ・１５００ｍ・５０００ｍ・１１０ｍＨ</t>
  </si>
  <si>
    <t>走高跳・走幅跳・三段跳・砲丸投・円盤投・やり投</t>
  </si>
  <si>
    <t>女　子</t>
  </si>
  <si>
    <t>１００ｍ・２００ｍ・４００ｍ・８００ｍ・１５００ｍ・３０００ｍ・１００ｍＨ</t>
  </si>
  <si>
    <t>走高跳・走幅跳・砲丸投・円盤投・やり投</t>
  </si>
  <si>
    <t>参加制限：</t>
  </si>
  <si>
    <t>①昨年度、高体連陸上競技部に登録済みの2・3年生（１８歳未満で同一学年で１回限り）と本年度登録予定の新入部員とする。</t>
  </si>
  <si>
    <t>（一部抜粋）</t>
  </si>
  <si>
    <t>②１種目の制限人数は、なし。リレー種目は１校１チームとし、同一人はリレーを除き１種目以内とする。</t>
  </si>
  <si>
    <t>操作方法：</t>
  </si>
  <si>
    <t>１，この画面上の学校名、所属長名、監督名を入力してください。</t>
  </si>
  <si>
    <t>２，画面下のワークシートタブをクリックして、男子ｏｒ女子の画面に切り替えて入力して下さい。</t>
  </si>
  <si>
    <t>３，男女の各入力画面で印刷を実行して下さい。一部大会当日提出して下さい。</t>
  </si>
  <si>
    <t>注意：</t>
  </si>
  <si>
    <t>１，昨年度の学校割当の登録番号をお使いください。</t>
  </si>
  <si>
    <t>３，新入部員については、昨年度、卒業した生徒（退部した生徒の番号は除く）又は、昨年度使用していない学校割当</t>
  </si>
  <si>
    <t>申し込み方法：</t>
  </si>
  <si>
    <t>１，このファイルを保存し、メールで添付ファイルとして送信して下さい。</t>
  </si>
  <si>
    <t>２，メール送信確認のため、そちらの送信アドレスに受け取り確認メールを内容確認後送信します。</t>
  </si>
  <si>
    <t>監督名：</t>
  </si>
  <si>
    <t>tel(携帯)：</t>
  </si>
  <si>
    <t>　　各氏名を入力してください。（全角漢字）　</t>
  </si>
  <si>
    <t>DB</t>
  </si>
  <si>
    <t>TM</t>
  </si>
  <si>
    <t>S1</t>
  </si>
  <si>
    <t>S2</t>
  </si>
  <si>
    <t>S3</t>
  </si>
  <si>
    <t>S4</t>
  </si>
  <si>
    <t>S5</t>
  </si>
  <si>
    <t>S6</t>
  </si>
  <si>
    <t>400R</t>
  </si>
  <si>
    <t>1600R</t>
  </si>
  <si>
    <t>○</t>
  </si>
  <si>
    <t>No</t>
  </si>
  <si>
    <t>熊本農</t>
  </si>
  <si>
    <t>熊本工</t>
  </si>
  <si>
    <t>TM</t>
  </si>
  <si>
    <t>S4</t>
  </si>
  <si>
    <t>S5</t>
  </si>
  <si>
    <t>S6</t>
  </si>
  <si>
    <t>学校名(略称)：</t>
  </si>
  <si>
    <t>400R</t>
  </si>
  <si>
    <t>1600R</t>
  </si>
  <si>
    <t>ﾌﾘｶﾞﾅ（半角）</t>
  </si>
  <si>
    <t>氏  名</t>
  </si>
  <si>
    <t>No</t>
  </si>
  <si>
    <t>姓と名の間にｽﾍﾟｰｽ</t>
  </si>
  <si>
    <t>学年</t>
  </si>
  <si>
    <t>○</t>
  </si>
  <si>
    <t>済々黌</t>
  </si>
  <si>
    <t>熊本</t>
  </si>
  <si>
    <t>熊本西</t>
  </si>
  <si>
    <t>熊本商</t>
  </si>
  <si>
    <t>熊本北</t>
  </si>
  <si>
    <t>東稜</t>
  </si>
  <si>
    <t>熊本聾</t>
  </si>
  <si>
    <t>九州学院</t>
  </si>
  <si>
    <t>尚絅</t>
  </si>
  <si>
    <t>開新</t>
  </si>
  <si>
    <t>鎮西</t>
  </si>
  <si>
    <t>慶誠</t>
  </si>
  <si>
    <t>文徳</t>
  </si>
  <si>
    <t>真和</t>
  </si>
  <si>
    <t>種目名</t>
  </si>
  <si>
    <t>最高記録</t>
  </si>
  <si>
    <t>S1</t>
  </si>
  <si>
    <t>S2</t>
  </si>
  <si>
    <t>S3</t>
  </si>
  <si>
    <t>DB</t>
  </si>
  <si>
    <t>種目１</t>
  </si>
  <si>
    <t>学校長名：</t>
  </si>
  <si>
    <t>熊本国府</t>
  </si>
  <si>
    <t>熊本信愛</t>
  </si>
  <si>
    <t>熊本中央</t>
  </si>
  <si>
    <t>湧心館</t>
  </si>
  <si>
    <t>熊本マリスト</t>
  </si>
  <si>
    <t>ルーテル学院</t>
  </si>
  <si>
    <t>N1</t>
  </si>
  <si>
    <t>N2</t>
  </si>
  <si>
    <t>１００ｍ</t>
  </si>
  <si>
    <t>２００ｍ</t>
  </si>
  <si>
    <t>４００ｍ</t>
  </si>
  <si>
    <t>８００ｍ</t>
  </si>
  <si>
    <t>１５００ｍ</t>
  </si>
  <si>
    <t>３０００ｍ</t>
  </si>
  <si>
    <t>１００ｍＨ</t>
  </si>
  <si>
    <t>４００ｍＨ</t>
  </si>
  <si>
    <t>走高跳</t>
  </si>
  <si>
    <t>走幅跳</t>
  </si>
  <si>
    <t>砲丸投</t>
  </si>
  <si>
    <t>円盤投</t>
  </si>
  <si>
    <t>やり投</t>
  </si>
  <si>
    <t>２００ｍ</t>
  </si>
  <si>
    <t>５０００ｍ</t>
  </si>
  <si>
    <t>１１０ｍＨ</t>
  </si>
  <si>
    <t>４００ｍＨ</t>
  </si>
  <si>
    <t>3000mSC</t>
  </si>
  <si>
    <t>走高跳</t>
  </si>
  <si>
    <t>走幅跳</t>
  </si>
  <si>
    <t>三段跳</t>
  </si>
  <si>
    <t>砲丸投</t>
  </si>
  <si>
    <t>円盤投</t>
  </si>
  <si>
    <t>やり投</t>
  </si>
  <si>
    <t>２，最高記録は１００分の１秒・１ｃｍまで正しく入力してください。（長距離種目も１００分の１秒まで入力）</t>
  </si>
  <si>
    <t>　最高記録を参考に番組編成を行いますので、未入力がないようにお願いします。</t>
  </si>
  <si>
    <r>
      <t>　　　メールアドレス　</t>
    </r>
    <r>
      <rPr>
        <b/>
        <sz val="11"/>
        <rFont val="ＭＳ Ｐゴシック"/>
        <family val="3"/>
      </rPr>
      <t>west.s.o@live.jp</t>
    </r>
  </si>
  <si>
    <t>　　　申し込み担当：西口　賢士（熊本中央高校）</t>
  </si>
  <si>
    <t>東海大星翔</t>
  </si>
  <si>
    <t>平成３０年度　熊本市内高等学校陸上競技大会</t>
  </si>
  <si>
    <t>平成３０年４月２８日（土）（雨天決行）１０：００競技開始</t>
  </si>
  <si>
    <t>必由館</t>
  </si>
  <si>
    <t>千原台</t>
  </si>
  <si>
    <t>Ｈ３０
男 子</t>
  </si>
  <si>
    <t>Ｈ３０
女 子</t>
  </si>
  <si>
    <t>４００ｍＨ・３０００ｍＳＣ・４×１００ｍＲ・４×４００ｍＲ</t>
  </si>
  <si>
    <t>４００ｍＨ・４×１００ｍＲ・４×４００ｍＲ</t>
  </si>
  <si>
    <r>
      <t>３，申し込み締切：</t>
    </r>
    <r>
      <rPr>
        <b/>
        <sz val="11"/>
        <rFont val="ＭＳ Ｐゴシック"/>
        <family val="3"/>
      </rPr>
      <t>４月２０日（金）12：00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</si>
</sst>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33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3" fillId="32" borderId="19" xfId="0" applyFont="1" applyFill="1" applyBorder="1" applyAlignment="1">
      <alignment horizontal="left" vertical="center"/>
    </xf>
    <xf numFmtId="0" fontId="0" fillId="32" borderId="20" xfId="0" applyFill="1" applyBorder="1" applyAlignment="1">
      <alignment/>
    </xf>
    <xf numFmtId="0" fontId="0" fillId="32" borderId="20" xfId="0" applyFill="1" applyBorder="1" applyAlignment="1">
      <alignment horizontal="right" vertical="top"/>
    </xf>
    <xf numFmtId="0" fontId="0" fillId="32" borderId="20" xfId="0" applyFill="1" applyBorder="1" applyAlignment="1">
      <alignment vertical="top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 vertical="center"/>
    </xf>
    <xf numFmtId="0" fontId="0" fillId="32" borderId="23" xfId="0" applyFill="1" applyBorder="1" applyAlignment="1">
      <alignment/>
    </xf>
    <xf numFmtId="0" fontId="0" fillId="32" borderId="23" xfId="0" applyFill="1" applyBorder="1" applyAlignment="1">
      <alignment horizontal="right" vertical="top"/>
    </xf>
    <xf numFmtId="0" fontId="0" fillId="32" borderId="23" xfId="0" applyFill="1" applyBorder="1" applyAlignment="1">
      <alignment vertical="top"/>
    </xf>
    <xf numFmtId="0" fontId="8" fillId="32" borderId="0" xfId="0" applyFont="1" applyFill="1" applyBorder="1" applyAlignment="1">
      <alignment vertical="center"/>
    </xf>
    <xf numFmtId="0" fontId="0" fillId="32" borderId="24" xfId="0" applyFill="1" applyBorder="1" applyAlignment="1">
      <alignment horizontal="right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vertical="center"/>
      <protection locked="0"/>
    </xf>
    <xf numFmtId="0" fontId="3" fillId="33" borderId="26" xfId="0" applyFon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shrinkToFit="1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0" fontId="0" fillId="33" borderId="31" xfId="0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shrinkToFit="1"/>
    </xf>
    <xf numFmtId="0" fontId="0" fillId="0" borderId="33" xfId="0" applyFill="1" applyBorder="1" applyAlignment="1" applyProtection="1">
      <alignment horizontal="center" vertical="center"/>
      <protection locked="0"/>
    </xf>
    <xf numFmtId="178" fontId="10" fillId="0" borderId="3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 shrinkToFit="1"/>
    </xf>
    <xf numFmtId="0" fontId="3" fillId="32" borderId="39" xfId="0" applyFont="1" applyFill="1" applyBorder="1" applyAlignment="1">
      <alignment horizontal="center" vertical="center" shrinkToFit="1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horizontal="center" vertical="center" shrinkToFit="1"/>
      <protection locked="0"/>
    </xf>
    <xf numFmtId="178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178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vertical="center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5" fontId="7" fillId="4" borderId="0" xfId="0" applyNumberFormat="1" applyFont="1" applyFill="1" applyBorder="1" applyAlignment="1">
      <alignment horizontal="right" vertical="center"/>
    </xf>
    <xf numFmtId="0" fontId="12" fillId="4" borderId="0" xfId="0" applyNumberFormat="1" applyFont="1" applyFill="1" applyAlignment="1">
      <alignment vertical="center"/>
    </xf>
    <xf numFmtId="0" fontId="13" fillId="32" borderId="11" xfId="0" applyFont="1" applyFill="1" applyBorder="1" applyAlignment="1">
      <alignment horizontal="left"/>
    </xf>
    <xf numFmtId="0" fontId="0" fillId="32" borderId="49" xfId="0" applyFill="1" applyBorder="1" applyAlignment="1">
      <alignment horizontal="right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12" fillId="4" borderId="0" xfId="0" applyNumberFormat="1" applyFont="1" applyFill="1" applyAlignment="1">
      <alignment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top"/>
    </xf>
    <xf numFmtId="0" fontId="4" fillId="4" borderId="0" xfId="0" applyFont="1" applyFill="1" applyBorder="1" applyAlignment="1">
      <alignment horizontal="center" vertical="center"/>
    </xf>
    <xf numFmtId="57" fontId="0" fillId="0" borderId="0" xfId="0" applyNumberFormat="1" applyFill="1" applyBorder="1" applyAlignment="1">
      <alignment horizontal="left" vertical="center"/>
    </xf>
    <xf numFmtId="57" fontId="0" fillId="0" borderId="56" xfId="0" applyNumberFormat="1" applyFill="1" applyBorder="1" applyAlignment="1">
      <alignment horizontal="center" vertical="center" shrinkToFit="1"/>
    </xf>
    <xf numFmtId="0" fontId="13" fillId="32" borderId="20" xfId="0" applyFont="1" applyFill="1" applyBorder="1" applyAlignment="1">
      <alignment/>
    </xf>
    <xf numFmtId="0" fontId="0" fillId="32" borderId="57" xfId="0" applyFill="1" applyBorder="1" applyAlignment="1">
      <alignment horizontal="center" vertical="center"/>
    </xf>
    <xf numFmtId="0" fontId="0" fillId="32" borderId="58" xfId="0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 shrinkToFit="1"/>
    </xf>
    <xf numFmtId="178" fontId="10" fillId="0" borderId="5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5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vertical="top"/>
    </xf>
    <xf numFmtId="187" fontId="0" fillId="0" borderId="0" xfId="0" applyNumberFormat="1" applyFill="1" applyAlignment="1">
      <alignment horizontal="center" vertical="top" shrinkToFit="1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shrinkToFit="1"/>
    </xf>
    <xf numFmtId="0" fontId="0" fillId="32" borderId="40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 shrinkToFit="1"/>
    </xf>
    <xf numFmtId="5" fontId="12" fillId="4" borderId="0" xfId="0" applyNumberFormat="1" applyFont="1" applyFill="1" applyAlignment="1">
      <alignment vertical="center"/>
    </xf>
    <xf numFmtId="0" fontId="0" fillId="4" borderId="0" xfId="0" applyFill="1" applyAlignment="1" applyProtection="1">
      <alignment horizontal="left" vertical="center"/>
      <protection locked="0"/>
    </xf>
    <xf numFmtId="0" fontId="4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7" fillId="4" borderId="15" xfId="0" applyFont="1" applyFill="1" applyBorder="1" applyAlignment="1">
      <alignment horizontal="center" vertical="center" wrapText="1" shrinkToFit="1"/>
    </xf>
    <xf numFmtId="49" fontId="11" fillId="0" borderId="64" xfId="0" applyNumberFormat="1" applyFont="1" applyFill="1" applyBorder="1" applyAlignment="1" applyProtection="1">
      <alignment vertical="center"/>
      <protection locked="0"/>
    </xf>
    <xf numFmtId="49" fontId="11" fillId="0" borderId="65" xfId="0" applyNumberFormat="1" applyFont="1" applyFill="1" applyBorder="1" applyAlignment="1" applyProtection="1">
      <alignment vertical="center"/>
      <protection locked="0"/>
    </xf>
    <xf numFmtId="0" fontId="3" fillId="33" borderId="66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 textRotation="255"/>
    </xf>
    <xf numFmtId="0" fontId="3" fillId="33" borderId="63" xfId="0" applyFont="1" applyFill="1" applyBorder="1" applyAlignment="1">
      <alignment horizontal="center" vertical="center" textRotation="255"/>
    </xf>
    <xf numFmtId="0" fontId="4" fillId="33" borderId="6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57" fontId="3" fillId="0" borderId="72" xfId="0" applyNumberFormat="1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 vertical="center" textRotation="255"/>
    </xf>
    <xf numFmtId="0" fontId="3" fillId="32" borderId="41" xfId="0" applyFont="1" applyFill="1" applyBorder="1" applyAlignment="1">
      <alignment horizontal="center" vertical="center" textRotation="255"/>
    </xf>
    <xf numFmtId="0" fontId="3" fillId="32" borderId="73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4" fillId="32" borderId="75" xfId="0" applyFont="1" applyFill="1" applyBorder="1" applyAlignment="1">
      <alignment horizontal="center" vertical="center" wrapText="1"/>
    </xf>
    <xf numFmtId="0" fontId="4" fillId="32" borderId="76" xfId="0" applyFont="1" applyFill="1" applyBorder="1" applyAlignment="1">
      <alignment horizontal="center" vertical="center" wrapText="1"/>
    </xf>
    <xf numFmtId="0" fontId="4" fillId="32" borderId="77" xfId="0" applyFont="1" applyFill="1" applyBorder="1" applyAlignment="1">
      <alignment horizontal="center" vertical="center" wrapText="1"/>
    </xf>
    <xf numFmtId="0" fontId="4" fillId="32" borderId="78" xfId="0" applyFont="1" applyFill="1" applyBorder="1" applyAlignment="1">
      <alignment horizontal="center" vertical="center" wrapText="1"/>
    </xf>
    <xf numFmtId="0" fontId="3" fillId="32" borderId="79" xfId="0" applyFont="1" applyFill="1" applyBorder="1" applyAlignment="1">
      <alignment horizontal="center" vertical="center" wrapText="1"/>
    </xf>
    <xf numFmtId="0" fontId="3" fillId="32" borderId="80" xfId="0" applyFont="1" applyFill="1" applyBorder="1" applyAlignment="1">
      <alignment horizontal="center" vertical="center" wrapText="1"/>
    </xf>
    <xf numFmtId="0" fontId="3" fillId="32" borderId="81" xfId="0" applyFont="1" applyFill="1" applyBorder="1" applyAlignment="1">
      <alignment horizontal="center" vertical="center" wrapText="1"/>
    </xf>
    <xf numFmtId="0" fontId="3" fillId="32" borderId="8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shrinkToFit="1"/>
    </xf>
    <xf numFmtId="57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5.625" style="0" customWidth="1"/>
    <col min="2" max="2" width="14.00390625" style="0" customWidth="1"/>
    <col min="3" max="3" width="17.50390625" style="0" customWidth="1"/>
    <col min="4" max="4" width="14.00390625" style="0" customWidth="1"/>
    <col min="5" max="5" width="8.625" style="0" customWidth="1"/>
    <col min="6" max="6" width="8.375" style="0" customWidth="1"/>
    <col min="7" max="7" width="14.25390625" style="0" customWidth="1"/>
    <col min="8" max="8" width="6.125" style="0" customWidth="1"/>
    <col min="9" max="9" width="7.00390625" style="0" customWidth="1"/>
    <col min="10" max="10" width="7.875" style="0" customWidth="1"/>
    <col min="11" max="11" width="5.25390625" style="0" customWidth="1"/>
    <col min="12" max="12" width="7.00390625" style="0" customWidth="1"/>
    <col min="13" max="13" width="6.625" style="0" customWidth="1"/>
    <col min="14" max="15" width="5.00390625" style="0" customWidth="1"/>
    <col min="16" max="16" width="12.375" style="0" customWidth="1"/>
    <col min="17" max="22" width="5.00390625" style="0" customWidth="1"/>
  </cols>
  <sheetData>
    <row r="1" spans="1:13" ht="35.25" customHeight="1" thickBot="1">
      <c r="A1" s="2"/>
      <c r="B1" s="131" t="s">
        <v>121</v>
      </c>
      <c r="C1" s="131"/>
      <c r="D1" s="131"/>
      <c r="E1" s="131"/>
      <c r="F1" s="131"/>
      <c r="G1" s="131"/>
      <c r="H1" s="2"/>
      <c r="I1" s="2"/>
      <c r="J1" s="2"/>
      <c r="K1" s="2"/>
      <c r="L1" s="2"/>
      <c r="M1" s="2"/>
    </row>
    <row r="2" spans="1:13" ht="13.5" customHeight="1" thickTop="1">
      <c r="A2" s="2"/>
      <c r="B2" s="4"/>
      <c r="C2" s="87" t="e">
        <f>VLOOKUP($C$3,学校データ,2,FALSE)</f>
        <v>#N/A</v>
      </c>
      <c r="D2" s="5"/>
      <c r="E2" s="5"/>
      <c r="F2" s="5"/>
      <c r="G2" s="6"/>
      <c r="H2" s="2"/>
      <c r="I2" s="2"/>
      <c r="J2" s="2"/>
      <c r="K2" s="2"/>
      <c r="L2" s="2"/>
      <c r="M2" s="2"/>
    </row>
    <row r="3" spans="1:13" ht="18.75" customHeight="1">
      <c r="A3" s="2"/>
      <c r="B3" s="7" t="s">
        <v>53</v>
      </c>
      <c r="C3" s="25"/>
      <c r="D3" s="35"/>
      <c r="E3" s="12"/>
      <c r="F3" s="10"/>
      <c r="G3" s="9"/>
      <c r="H3" s="2"/>
      <c r="I3" s="2"/>
      <c r="J3" s="2"/>
      <c r="K3" s="2"/>
      <c r="L3" s="2"/>
      <c r="M3" s="2"/>
    </row>
    <row r="4" spans="1:13" ht="12.75" customHeight="1">
      <c r="A4" s="2"/>
      <c r="B4" s="26"/>
      <c r="C4" s="105" t="e">
        <f>VLOOKUP($C$3,学校データ,16,FALSE)</f>
        <v>#N/A</v>
      </c>
      <c r="D4" s="28"/>
      <c r="E4" s="29"/>
      <c r="F4" s="27"/>
      <c r="G4" s="30"/>
      <c r="H4" s="2"/>
      <c r="I4" s="2"/>
      <c r="J4" s="2"/>
      <c r="K4" s="2"/>
      <c r="L4" s="2"/>
      <c r="M4" s="2"/>
    </row>
    <row r="5" spans="1:13" ht="21.75" customHeight="1">
      <c r="A5" s="2"/>
      <c r="B5" s="31" t="s">
        <v>34</v>
      </c>
      <c r="C5" s="32"/>
      <c r="D5" s="33"/>
      <c r="E5" s="34"/>
      <c r="F5" s="32"/>
      <c r="G5" s="9"/>
      <c r="H5" s="2"/>
      <c r="I5" s="2"/>
      <c r="J5" s="2"/>
      <c r="K5" s="2"/>
      <c r="L5" s="2"/>
      <c r="M5" s="2"/>
    </row>
    <row r="6" spans="1:13" ht="18" customHeight="1">
      <c r="A6" s="2"/>
      <c r="B6" s="7" t="s">
        <v>83</v>
      </c>
      <c r="C6" s="18"/>
      <c r="D6" s="11"/>
      <c r="E6" s="12"/>
      <c r="F6" s="10"/>
      <c r="G6" s="9"/>
      <c r="H6" s="2"/>
      <c r="I6" s="2"/>
      <c r="J6" s="2"/>
      <c r="K6" s="2"/>
      <c r="L6" s="2"/>
      <c r="M6" s="2"/>
    </row>
    <row r="7" spans="1:13" ht="5.25" customHeight="1">
      <c r="A7" s="2"/>
      <c r="B7" s="7"/>
      <c r="C7" s="10"/>
      <c r="D7" s="11"/>
      <c r="E7" s="12"/>
      <c r="F7" s="10"/>
      <c r="G7" s="9"/>
      <c r="H7" s="2"/>
      <c r="I7" s="2"/>
      <c r="J7" s="2"/>
      <c r="K7" s="2"/>
      <c r="L7" s="2"/>
      <c r="M7" s="2"/>
    </row>
    <row r="8" spans="1:13" ht="16.5" customHeight="1">
      <c r="A8" s="2"/>
      <c r="B8" s="36" t="s">
        <v>32</v>
      </c>
      <c r="C8" s="18"/>
      <c r="D8" s="8" t="s">
        <v>33</v>
      </c>
      <c r="E8" s="132"/>
      <c r="F8" s="133"/>
      <c r="G8" s="9"/>
      <c r="H8" s="2"/>
      <c r="I8" s="2"/>
      <c r="J8" s="2"/>
      <c r="K8" s="2"/>
      <c r="L8" s="2"/>
      <c r="M8" s="2"/>
    </row>
    <row r="9" spans="1:13" ht="8.25" customHeight="1" thickBot="1">
      <c r="A9" s="2"/>
      <c r="B9" s="88"/>
      <c r="C9" s="13"/>
      <c r="D9" s="13"/>
      <c r="E9" s="14"/>
      <c r="F9" s="96"/>
      <c r="G9" s="15"/>
      <c r="H9" s="2"/>
      <c r="I9" s="2"/>
      <c r="J9" s="2"/>
      <c r="K9" s="2"/>
      <c r="L9" s="2"/>
      <c r="M9" s="2"/>
    </row>
    <row r="10" spans="1:13" ht="21.75" customHeight="1" thickTop="1">
      <c r="A10" s="3"/>
      <c r="B10" s="97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</row>
    <row r="11" spans="1:13" ht="13.5" customHeight="1">
      <c r="A11" s="3"/>
      <c r="B11" s="3"/>
      <c r="C11" s="102"/>
      <c r="D11" s="85"/>
      <c r="E11" s="3"/>
      <c r="F11" s="3"/>
      <c r="G11" s="3"/>
      <c r="H11" s="3"/>
      <c r="I11" s="3"/>
      <c r="J11" s="3"/>
      <c r="K11" s="3"/>
      <c r="L11" s="3"/>
      <c r="M11" s="2"/>
    </row>
    <row r="12" spans="1:13" ht="13.5" customHeight="1">
      <c r="A12" s="116"/>
      <c r="B12" s="74">
        <f>C3</f>
        <v>0</v>
      </c>
      <c r="C12" s="74">
        <f>C6</f>
        <v>0</v>
      </c>
      <c r="D12" s="74">
        <f>C8</f>
        <v>0</v>
      </c>
      <c r="E12" s="95">
        <f>E8</f>
        <v>0</v>
      </c>
      <c r="F12" s="86"/>
      <c r="G12" s="86"/>
      <c r="H12" s="86"/>
      <c r="I12" s="127"/>
      <c r="J12" s="86"/>
      <c r="K12" s="86"/>
      <c r="L12" s="86"/>
      <c r="M12" s="2"/>
    </row>
    <row r="13" spans="1:13" ht="13.5">
      <c r="A13" s="2"/>
      <c r="B13" s="117" t="s">
        <v>8</v>
      </c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</row>
    <row r="14" spans="1:13" ht="14.25" customHeight="1">
      <c r="A14" s="3"/>
      <c r="B14" s="118" t="s">
        <v>9</v>
      </c>
      <c r="C14" s="130" t="s">
        <v>122</v>
      </c>
      <c r="D14" s="3"/>
      <c r="E14" s="3"/>
      <c r="F14" s="3"/>
      <c r="G14" s="3"/>
      <c r="H14" s="3"/>
      <c r="I14" s="3"/>
      <c r="J14" s="3"/>
      <c r="K14" s="3"/>
      <c r="L14" s="2"/>
      <c r="M14" s="2"/>
    </row>
    <row r="15" spans="1:13" ht="14.25" customHeight="1">
      <c r="A15" s="3"/>
      <c r="B15" s="118" t="s">
        <v>10</v>
      </c>
      <c r="C15" s="3" t="s">
        <v>0</v>
      </c>
      <c r="D15" s="3"/>
      <c r="E15" s="3"/>
      <c r="F15" s="3"/>
      <c r="G15" s="3"/>
      <c r="H15" s="3"/>
      <c r="I15" s="3"/>
      <c r="J15" s="3"/>
      <c r="K15" s="3"/>
      <c r="L15" s="2"/>
      <c r="M15" s="2"/>
    </row>
    <row r="16" spans="1:13" ht="14.25" customHeight="1">
      <c r="A16" s="3"/>
      <c r="B16" s="118" t="s">
        <v>11</v>
      </c>
      <c r="C16" s="119" t="s">
        <v>12</v>
      </c>
      <c r="D16" s="3"/>
      <c r="E16" s="3"/>
      <c r="F16" s="3"/>
      <c r="G16" s="3"/>
      <c r="H16" s="3"/>
      <c r="I16" s="3"/>
      <c r="J16" s="3"/>
      <c r="K16" s="3"/>
      <c r="L16" s="2"/>
      <c r="M16" s="2"/>
    </row>
    <row r="17" spans="1:13" ht="14.25" customHeight="1">
      <c r="A17" s="3"/>
      <c r="B17" s="3"/>
      <c r="C17" s="119" t="s">
        <v>13</v>
      </c>
      <c r="D17" s="3"/>
      <c r="E17" s="3"/>
      <c r="F17" s="3"/>
      <c r="G17" s="3"/>
      <c r="H17" s="3"/>
      <c r="I17" s="3"/>
      <c r="J17" s="3"/>
      <c r="K17" s="3"/>
      <c r="L17" s="2"/>
      <c r="M17" s="2"/>
    </row>
    <row r="18" spans="1:13" ht="14.25" customHeight="1">
      <c r="A18" s="3"/>
      <c r="B18" s="3"/>
      <c r="C18" s="119" t="s">
        <v>127</v>
      </c>
      <c r="D18" s="3"/>
      <c r="E18" s="3"/>
      <c r="F18" s="3"/>
      <c r="G18" s="3"/>
      <c r="H18" s="3"/>
      <c r="I18" s="3"/>
      <c r="J18" s="3"/>
      <c r="K18" s="3"/>
      <c r="L18" s="2"/>
      <c r="M18" s="2"/>
    </row>
    <row r="19" spans="1:13" ht="14.25" customHeight="1">
      <c r="A19" s="3"/>
      <c r="B19" s="3"/>
      <c r="C19" s="119" t="s">
        <v>14</v>
      </c>
      <c r="D19" s="3"/>
      <c r="E19" s="3"/>
      <c r="F19" s="3"/>
      <c r="G19" s="3"/>
      <c r="H19" s="3"/>
      <c r="I19" s="3"/>
      <c r="J19" s="3"/>
      <c r="K19" s="3"/>
      <c r="L19" s="2"/>
      <c r="M19" s="2"/>
    </row>
    <row r="20" spans="1:13" ht="14.25" customHeight="1">
      <c r="A20" s="3"/>
      <c r="B20" s="3"/>
      <c r="C20" s="119" t="s">
        <v>15</v>
      </c>
      <c r="D20" s="3"/>
      <c r="E20" s="3"/>
      <c r="F20" s="3"/>
      <c r="G20" s="3"/>
      <c r="H20" s="3"/>
      <c r="I20" s="3"/>
      <c r="J20" s="3"/>
      <c r="K20" s="3"/>
      <c r="L20" s="2"/>
      <c r="M20" s="2"/>
    </row>
    <row r="21" spans="1:13" ht="14.25" customHeight="1">
      <c r="A21" s="3"/>
      <c r="B21" s="3"/>
      <c r="C21" s="119" t="s">
        <v>16</v>
      </c>
      <c r="D21" s="3"/>
      <c r="E21" s="3"/>
      <c r="F21" s="3"/>
      <c r="G21" s="3"/>
      <c r="H21" s="3"/>
      <c r="I21" s="3"/>
      <c r="J21" s="3"/>
      <c r="K21" s="3"/>
      <c r="L21" s="2"/>
      <c r="M21" s="2"/>
    </row>
    <row r="22" spans="1:13" ht="14.25" customHeight="1">
      <c r="A22" s="3"/>
      <c r="B22" s="3"/>
      <c r="C22" s="119" t="s">
        <v>128</v>
      </c>
      <c r="D22" s="3"/>
      <c r="E22" s="3"/>
      <c r="F22" s="3"/>
      <c r="G22" s="3"/>
      <c r="H22" s="3"/>
      <c r="I22" s="3"/>
      <c r="J22" s="3"/>
      <c r="K22" s="3"/>
      <c r="L22" s="2"/>
      <c r="M22" s="2"/>
    </row>
    <row r="23" spans="1:13" ht="14.25" customHeight="1">
      <c r="A23" s="3"/>
      <c r="B23" s="3"/>
      <c r="C23" s="119" t="s">
        <v>17</v>
      </c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 ht="14.25" customHeight="1">
      <c r="A24" s="3"/>
      <c r="B24" s="118" t="s">
        <v>18</v>
      </c>
      <c r="C24" s="117" t="s">
        <v>19</v>
      </c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ht="14.25" customHeight="1">
      <c r="A25" s="3"/>
      <c r="B25" s="118" t="s">
        <v>20</v>
      </c>
      <c r="C25" s="3" t="s">
        <v>21</v>
      </c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 ht="13.5" customHeight="1">
      <c r="A26" s="3"/>
      <c r="B26" s="118" t="s">
        <v>22</v>
      </c>
      <c r="C26" s="3" t="s">
        <v>23</v>
      </c>
      <c r="D26" s="3"/>
      <c r="E26" s="3"/>
      <c r="F26" s="3"/>
      <c r="G26" s="3"/>
      <c r="H26" s="3"/>
      <c r="I26" s="3"/>
      <c r="J26" s="3"/>
      <c r="K26" s="3"/>
      <c r="L26" s="2"/>
      <c r="M26" s="2"/>
    </row>
    <row r="27" spans="1:13" ht="13.5">
      <c r="A27" s="3"/>
      <c r="B27" s="118"/>
      <c r="C27" s="3" t="s">
        <v>24</v>
      </c>
      <c r="D27" s="3"/>
      <c r="E27" s="3"/>
      <c r="F27" s="3"/>
      <c r="G27" s="3"/>
      <c r="H27" s="3"/>
      <c r="I27" s="3"/>
      <c r="J27" s="3"/>
      <c r="K27" s="3"/>
      <c r="L27" s="2"/>
      <c r="M27" s="2"/>
    </row>
    <row r="28" spans="1:13" ht="13.5">
      <c r="A28" s="3"/>
      <c r="B28" s="3"/>
      <c r="C28" s="3" t="s">
        <v>25</v>
      </c>
      <c r="D28" s="3"/>
      <c r="E28" s="3"/>
      <c r="F28" s="3"/>
      <c r="G28" s="3"/>
      <c r="H28" s="3"/>
      <c r="I28" s="3"/>
      <c r="J28" s="3"/>
      <c r="K28" s="3"/>
      <c r="L28" s="2"/>
      <c r="M28" s="2"/>
    </row>
    <row r="29" spans="1:13" ht="13.5">
      <c r="A29" s="3"/>
      <c r="B29" s="118" t="s">
        <v>26</v>
      </c>
      <c r="C29" s="3" t="s">
        <v>27</v>
      </c>
      <c r="D29" s="3"/>
      <c r="E29" s="3"/>
      <c r="F29" s="3"/>
      <c r="G29" s="3"/>
      <c r="H29" s="3"/>
      <c r="I29" s="3"/>
      <c r="J29" s="3"/>
      <c r="K29" s="3"/>
      <c r="L29" s="2"/>
      <c r="M29" s="2"/>
    </row>
    <row r="30" spans="1:13" ht="13.5">
      <c r="A30" s="3"/>
      <c r="B30" s="3"/>
      <c r="C30" s="120" t="s">
        <v>116</v>
      </c>
      <c r="D30" s="3"/>
      <c r="E30" s="3"/>
      <c r="F30" s="3"/>
      <c r="G30" s="3"/>
      <c r="H30" s="3"/>
      <c r="I30" s="3"/>
      <c r="J30" s="3"/>
      <c r="K30" s="3"/>
      <c r="L30" s="2"/>
      <c r="M30" s="2"/>
    </row>
    <row r="31" spans="1:13" ht="13.5">
      <c r="A31" s="3"/>
      <c r="B31" s="3"/>
      <c r="C31" s="129" t="s">
        <v>117</v>
      </c>
      <c r="D31" s="3"/>
      <c r="E31" s="3"/>
      <c r="F31" s="3"/>
      <c r="G31" s="3"/>
      <c r="H31" s="3"/>
      <c r="I31" s="3"/>
      <c r="J31" s="3"/>
      <c r="K31" s="3"/>
      <c r="L31" s="2"/>
      <c r="M31" s="2"/>
    </row>
    <row r="32" spans="1:13" ht="13.5">
      <c r="A32" s="3"/>
      <c r="B32" s="3"/>
      <c r="C32" s="120" t="s">
        <v>28</v>
      </c>
      <c r="D32" s="3"/>
      <c r="E32" s="3"/>
      <c r="F32" s="3"/>
      <c r="G32" s="3"/>
      <c r="H32" s="3"/>
      <c r="I32" s="3"/>
      <c r="J32" s="3"/>
      <c r="K32" s="3"/>
      <c r="L32" s="2"/>
      <c r="M32" s="2"/>
    </row>
    <row r="33" spans="1:13" ht="13.5">
      <c r="A33" s="3"/>
      <c r="B33" s="3"/>
      <c r="C33" s="120" t="s">
        <v>6</v>
      </c>
      <c r="D33" s="3"/>
      <c r="E33" s="3"/>
      <c r="F33" s="3"/>
      <c r="G33" s="3"/>
      <c r="H33" s="3"/>
      <c r="I33" s="3"/>
      <c r="J33" s="3"/>
      <c r="K33" s="3"/>
      <c r="L33" s="2"/>
      <c r="M33" s="2"/>
    </row>
    <row r="34" spans="1:13" ht="13.5">
      <c r="A34" s="3"/>
      <c r="B34" s="118" t="s">
        <v>29</v>
      </c>
      <c r="C34" s="3" t="s">
        <v>30</v>
      </c>
      <c r="D34" s="3"/>
      <c r="E34" s="3"/>
      <c r="F34" s="3"/>
      <c r="G34" s="3"/>
      <c r="H34" s="3"/>
      <c r="I34" s="3"/>
      <c r="J34" s="3"/>
      <c r="K34" s="3"/>
      <c r="L34" s="2"/>
      <c r="M34" s="2"/>
    </row>
    <row r="35" spans="1:13" ht="13.5">
      <c r="A35" s="3"/>
      <c r="B35" s="3"/>
      <c r="C35" s="120" t="s">
        <v>31</v>
      </c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 ht="13.5">
      <c r="A36" s="3"/>
      <c r="B36" s="118"/>
      <c r="C36" s="128" t="s">
        <v>118</v>
      </c>
      <c r="D36" s="3"/>
      <c r="E36" s="3"/>
      <c r="F36" s="3"/>
      <c r="G36" s="3"/>
      <c r="H36" s="3"/>
      <c r="I36" s="3"/>
      <c r="J36" s="3"/>
      <c r="K36" s="3"/>
      <c r="L36" s="2"/>
      <c r="M36" s="2"/>
    </row>
    <row r="37" spans="1:13" ht="13.5">
      <c r="A37" s="3"/>
      <c r="B37" s="118"/>
      <c r="C37" s="120" t="s">
        <v>119</v>
      </c>
      <c r="D37" s="3"/>
      <c r="E37" s="3"/>
      <c r="F37" s="3"/>
      <c r="G37" s="3"/>
      <c r="H37" s="3"/>
      <c r="I37" s="3"/>
      <c r="J37" s="3"/>
      <c r="K37" s="3"/>
      <c r="L37" s="2"/>
      <c r="M37" s="2"/>
    </row>
    <row r="38" spans="1:13" ht="13.5">
      <c r="A38" s="3"/>
      <c r="B38" s="118"/>
      <c r="C38" s="120" t="s">
        <v>129</v>
      </c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</row>
    <row r="40" spans="1:13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</row>
    <row r="41" spans="1:13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</row>
    <row r="42" spans="1:13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</row>
    <row r="43" spans="1:13" ht="32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"/>
    </row>
    <row r="44" spans="1:13" ht="87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"/>
    </row>
    <row r="45" ht="13.5" customHeight="1"/>
    <row r="46" ht="13.5" customHeight="1"/>
    <row r="48" spans="1:2" ht="13.5" hidden="1">
      <c r="A48" t="s">
        <v>62</v>
      </c>
      <c r="B48" s="1"/>
    </row>
    <row r="49" spans="1:2" ht="13.5" hidden="1">
      <c r="A49" t="s">
        <v>63</v>
      </c>
      <c r="B49" s="1"/>
    </row>
    <row r="50" spans="1:2" ht="13.5" hidden="1">
      <c r="A50" t="s">
        <v>5</v>
      </c>
      <c r="B50" s="1"/>
    </row>
    <row r="51" spans="1:2" ht="13.5" hidden="1">
      <c r="A51" t="s">
        <v>4</v>
      </c>
      <c r="B51" s="1"/>
    </row>
    <row r="52" spans="1:2" ht="13.5" hidden="1">
      <c r="A52" t="s">
        <v>65</v>
      </c>
      <c r="B52" s="1"/>
    </row>
    <row r="53" spans="1:2" ht="13.5" hidden="1">
      <c r="A53" t="s">
        <v>48</v>
      </c>
      <c r="B53" s="1"/>
    </row>
    <row r="54" spans="1:2" ht="13.5" hidden="1">
      <c r="A54" t="s">
        <v>47</v>
      </c>
      <c r="B54" s="1"/>
    </row>
    <row r="55" spans="1:2" ht="13.5" hidden="1">
      <c r="A55" t="s">
        <v>68</v>
      </c>
      <c r="B55" s="1"/>
    </row>
    <row r="56" spans="1:2" ht="13.5" hidden="1">
      <c r="A56" t="s">
        <v>64</v>
      </c>
      <c r="B56" s="1"/>
    </row>
    <row r="57" spans="1:2" ht="13.5" hidden="1">
      <c r="A57" t="s">
        <v>87</v>
      </c>
      <c r="B57" s="1"/>
    </row>
    <row r="58" spans="1:2" ht="13.5" hidden="1">
      <c r="A58" t="s">
        <v>66</v>
      </c>
      <c r="B58" s="1"/>
    </row>
    <row r="59" spans="1:2" ht="13.5" hidden="1">
      <c r="A59" t="s">
        <v>67</v>
      </c>
      <c r="B59" s="1"/>
    </row>
    <row r="60" spans="1:2" ht="13.5" hidden="1">
      <c r="A60" t="s">
        <v>123</v>
      </c>
      <c r="B60" s="1"/>
    </row>
    <row r="61" spans="1:2" ht="13.5" hidden="1">
      <c r="A61" t="s">
        <v>124</v>
      </c>
      <c r="B61" s="1"/>
    </row>
    <row r="62" spans="1:2" ht="13.5" hidden="1">
      <c r="A62" t="s">
        <v>69</v>
      </c>
      <c r="B62" s="1"/>
    </row>
    <row r="63" spans="1:2" ht="13.5" hidden="1">
      <c r="A63" t="s">
        <v>72</v>
      </c>
      <c r="B63" s="1"/>
    </row>
    <row r="64" spans="1:2" ht="13.5" hidden="1">
      <c r="A64" t="s">
        <v>75</v>
      </c>
      <c r="B64" s="1"/>
    </row>
    <row r="65" spans="1:2" ht="13.5" hidden="1">
      <c r="A65" t="s">
        <v>71</v>
      </c>
      <c r="B65" s="1"/>
    </row>
    <row r="66" spans="1:2" ht="13.5" hidden="1">
      <c r="A66" t="s">
        <v>3</v>
      </c>
      <c r="B66" s="1"/>
    </row>
    <row r="67" spans="1:2" ht="13.5" hidden="1">
      <c r="A67" t="s">
        <v>120</v>
      </c>
      <c r="B67" s="1"/>
    </row>
    <row r="68" spans="1:2" ht="13.5" hidden="1">
      <c r="A68" t="s">
        <v>70</v>
      </c>
      <c r="B68" s="1"/>
    </row>
    <row r="69" spans="1:2" ht="13.5" hidden="1">
      <c r="A69" t="s">
        <v>73</v>
      </c>
      <c r="B69" s="1"/>
    </row>
    <row r="70" spans="1:2" ht="13.5" hidden="1">
      <c r="A70" t="s">
        <v>84</v>
      </c>
      <c r="B70" s="1"/>
    </row>
    <row r="71" spans="1:2" ht="13.5" hidden="1">
      <c r="A71" t="s">
        <v>88</v>
      </c>
      <c r="B71" s="1"/>
    </row>
    <row r="72" spans="1:2" ht="13.5" hidden="1">
      <c r="A72" t="s">
        <v>85</v>
      </c>
      <c r="B72" s="1"/>
    </row>
    <row r="73" spans="1:2" ht="13.5" hidden="1">
      <c r="A73" t="s">
        <v>86</v>
      </c>
      <c r="B73" s="1"/>
    </row>
    <row r="74" spans="1:2" ht="13.5" hidden="1">
      <c r="A74" t="s">
        <v>74</v>
      </c>
      <c r="B74" s="1"/>
    </row>
    <row r="75" spans="1:2" ht="13.5" hidden="1">
      <c r="A75" t="s">
        <v>89</v>
      </c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</sheetData>
  <sheetProtection sheet="1" selectLockedCells="1"/>
  <protectedRanges>
    <protectedRange sqref="C3 C6 C8 E8" name="範囲1"/>
  </protectedRanges>
  <mergeCells count="2">
    <mergeCell ref="B1:G1"/>
    <mergeCell ref="E8:F8"/>
  </mergeCells>
  <dataValidations count="3">
    <dataValidation allowBlank="1" showInputMessage="1" showErrorMessage="1" imeMode="on" sqref="C8 C6"/>
    <dataValidation allowBlank="1" showInputMessage="1" showErrorMessage="1" imeMode="off" sqref="E8:F8"/>
    <dataValidation type="list" allowBlank="1" showInputMessage="1" showErrorMessage="1" prompt="▼をクリックしてリストから選択してください&#10;" error="▼をクリックしリストから選択してください。" sqref="C3">
      <formula1>$A$48:$A$75</formula1>
    </dataValidation>
  </dataValidations>
  <printOptions/>
  <pageMargins left="0.43" right="0.15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6" customWidth="1"/>
    <col min="2" max="2" width="8.625" style="16" customWidth="1"/>
    <col min="3" max="3" width="17.75390625" style="16" customWidth="1"/>
    <col min="4" max="4" width="14.625" style="16" customWidth="1"/>
    <col min="5" max="5" width="3.25390625" style="16" customWidth="1"/>
    <col min="6" max="7" width="12.50390625" style="16" customWidth="1"/>
    <col min="8" max="8" width="8.50390625" style="16" customWidth="1"/>
    <col min="9" max="9" width="8.25390625" style="16" customWidth="1"/>
    <col min="10" max="10" width="5.25390625" style="39" hidden="1" customWidth="1"/>
    <col min="11" max="11" width="5.875" style="39" hidden="1" customWidth="1"/>
    <col min="12" max="12" width="5.625" style="39" hidden="1" customWidth="1"/>
    <col min="13" max="13" width="6.50390625" style="39" hidden="1" customWidth="1"/>
    <col min="14" max="14" width="7.50390625" style="39" hidden="1" customWidth="1"/>
    <col min="15" max="15" width="7.625" style="16" hidden="1" customWidth="1"/>
    <col min="16" max="16" width="10.625" style="16" hidden="1" customWidth="1"/>
    <col min="17" max="17" width="11.00390625" style="16" hidden="1" customWidth="1"/>
    <col min="18" max="18" width="10.50390625" style="16" hidden="1" customWidth="1"/>
    <col min="19" max="19" width="13.25390625" style="16" hidden="1" customWidth="1"/>
    <col min="20" max="20" width="12.25390625" style="16" hidden="1" customWidth="1"/>
    <col min="21" max="21" width="12.625" style="16" hidden="1" customWidth="1"/>
    <col min="22" max="22" width="9.00390625" style="16" hidden="1" customWidth="1"/>
    <col min="23" max="23" width="10.00390625" style="16" hidden="1" customWidth="1"/>
    <col min="24" max="16384" width="9.00390625" style="16" customWidth="1"/>
  </cols>
  <sheetData>
    <row r="1" spans="1:28" ht="15.75" customHeight="1">
      <c r="A1" s="137" t="s">
        <v>125</v>
      </c>
      <c r="B1" s="138"/>
      <c r="C1" s="143" t="s">
        <v>7</v>
      </c>
      <c r="D1" s="144"/>
      <c r="E1" s="144"/>
      <c r="F1" s="114" t="str">
        <f>"学校長名："&amp;'所属データ'!$C$6&amp;"　　印"</f>
        <v>学校長名：　　印</v>
      </c>
      <c r="G1" s="114"/>
      <c r="H1" s="121"/>
      <c r="I1" s="121"/>
      <c r="J1" s="21"/>
      <c r="K1" s="38"/>
      <c r="N1" s="21"/>
      <c r="O1" s="21"/>
      <c r="P1" s="21"/>
      <c r="Q1" s="21"/>
      <c r="R1" s="21"/>
      <c r="S1" s="21"/>
      <c r="T1" s="21"/>
      <c r="U1" s="21"/>
      <c r="V1" s="22"/>
      <c r="W1" s="22"/>
      <c r="X1" s="22"/>
      <c r="Y1" s="22"/>
      <c r="Z1" s="22"/>
      <c r="AA1" s="22"/>
      <c r="AB1" s="22"/>
    </row>
    <row r="2" spans="1:28" ht="14.25" customHeight="1" thickBot="1">
      <c r="A2" s="139"/>
      <c r="B2" s="140"/>
      <c r="C2" s="147" t="str">
        <f>"学校名："&amp;'所属データ'!$C$3</f>
        <v>学校名：</v>
      </c>
      <c r="D2" s="148"/>
      <c r="E2" s="122"/>
      <c r="F2" s="115" t="str">
        <f>"監 督 名："&amp;'所属データ'!$C$8</f>
        <v>監 督 名：</v>
      </c>
      <c r="G2" s="115"/>
      <c r="H2" s="100">
        <f>IF(COUNTA(H6:H50)&gt;6,"人数ｵｰﾊﾞｰ","")</f>
      </c>
      <c r="I2" s="99">
        <f>IF(COUNTA(I6:I50)&gt;6,"人数ｵｰﾊﾞｰ","")</f>
      </c>
      <c r="K2" s="38"/>
      <c r="V2" s="22"/>
      <c r="W2" s="22"/>
      <c r="X2" s="22"/>
      <c r="Y2" s="22"/>
      <c r="Z2" s="22"/>
      <c r="AA2" s="22"/>
      <c r="AB2" s="22"/>
    </row>
    <row r="3" spans="1:28" ht="23.25" customHeight="1" thickBot="1">
      <c r="A3" s="104"/>
      <c r="B3" s="104"/>
      <c r="C3" s="149"/>
      <c r="D3" s="149"/>
      <c r="E3" s="149"/>
      <c r="F3" s="98"/>
      <c r="G3" s="98"/>
      <c r="H3" s="43" t="s">
        <v>54</v>
      </c>
      <c r="I3" s="49" t="s">
        <v>55</v>
      </c>
      <c r="J3" s="39" t="s">
        <v>61</v>
      </c>
      <c r="V3" s="23"/>
      <c r="W3" s="22"/>
      <c r="X3" s="22"/>
      <c r="Y3" s="22"/>
      <c r="Z3" s="22"/>
      <c r="AA3" s="22"/>
      <c r="AB3" s="22"/>
    </row>
    <row r="4" spans="1:28" ht="15" customHeight="1">
      <c r="A4" s="141" t="s">
        <v>58</v>
      </c>
      <c r="B4" s="145" t="s">
        <v>1</v>
      </c>
      <c r="C4" s="123" t="s">
        <v>57</v>
      </c>
      <c r="D4" s="123" t="s">
        <v>56</v>
      </c>
      <c r="E4" s="135" t="s">
        <v>60</v>
      </c>
      <c r="F4" s="134" t="s">
        <v>2</v>
      </c>
      <c r="G4" s="134"/>
      <c r="H4" s="42" t="s">
        <v>77</v>
      </c>
      <c r="I4" s="50" t="s">
        <v>77</v>
      </c>
      <c r="L4" s="40"/>
      <c r="V4" s="24"/>
      <c r="W4" s="22"/>
      <c r="X4" s="22"/>
      <c r="Y4" s="22"/>
      <c r="Z4" s="22"/>
      <c r="AA4" s="22"/>
      <c r="AB4" s="22"/>
    </row>
    <row r="5" spans="1:23" ht="15" customHeight="1" thickBot="1">
      <c r="A5" s="142"/>
      <c r="B5" s="146"/>
      <c r="C5" s="124" t="s">
        <v>59</v>
      </c>
      <c r="D5" s="124" t="s">
        <v>59</v>
      </c>
      <c r="E5" s="136"/>
      <c r="F5" s="44" t="s">
        <v>76</v>
      </c>
      <c r="G5" s="45" t="s">
        <v>77</v>
      </c>
      <c r="H5" s="53"/>
      <c r="I5" s="55"/>
      <c r="J5" s="39">
        <f>COUNTA(C6:C50)</f>
        <v>0</v>
      </c>
      <c r="L5" s="40"/>
      <c r="M5" s="40"/>
      <c r="N5" s="20" t="s">
        <v>81</v>
      </c>
      <c r="O5" s="20" t="s">
        <v>90</v>
      </c>
      <c r="P5" s="20" t="s">
        <v>91</v>
      </c>
      <c r="Q5" s="20" t="s">
        <v>49</v>
      </c>
      <c r="R5" s="20" t="s">
        <v>78</v>
      </c>
      <c r="S5" s="20" t="s">
        <v>79</v>
      </c>
      <c r="T5" s="20" t="s">
        <v>80</v>
      </c>
      <c r="U5" s="20" t="s">
        <v>50</v>
      </c>
      <c r="V5" s="20" t="s">
        <v>51</v>
      </c>
      <c r="W5" s="20" t="s">
        <v>52</v>
      </c>
    </row>
    <row r="6" spans="1:23" ht="14.25" customHeight="1">
      <c r="A6" s="89">
        <v>1</v>
      </c>
      <c r="B6" s="41"/>
      <c r="C6" s="75"/>
      <c r="D6" s="75"/>
      <c r="E6" s="76"/>
      <c r="F6" s="46"/>
      <c r="G6" s="52"/>
      <c r="H6" s="37"/>
      <c r="I6" s="51"/>
      <c r="J6" s="39">
        <f>'所属データ'!$C$3</f>
        <v>0</v>
      </c>
      <c r="K6" s="39">
        <f aca="true" t="shared" si="0" ref="K6:K50">IF(H6="","",B6)</f>
      </c>
      <c r="L6" s="39">
        <f aca="true" t="shared" si="1" ref="L6:L50">IF(I6="","",B6)</f>
      </c>
      <c r="M6" s="39" t="str">
        <f>IF(R6="","x",104)</f>
        <v>x</v>
      </c>
      <c r="N6" s="17"/>
      <c r="O6" s="17">
        <f>'所属データ'!$C$3</f>
        <v>0</v>
      </c>
      <c r="P6" s="17"/>
      <c r="Q6" s="16">
        <f>IF(H5="","",RIGHT(H5+100000,5))</f>
      </c>
      <c r="R6" s="16">
        <f>IF(ISERROR(SMALL($K$6:$K$50,1)),"",443100000+SMALL($K$6:$K$50,1))</f>
      </c>
      <c r="S6" s="16">
        <f>IF(ISERROR(SMALL($K$6:$K$50,2)),"",443100000+SMALL($K$6:$K$50,2))</f>
      </c>
      <c r="T6" s="16">
        <f>IF(ISERROR(SMALL($K$6:$K$50,3)),"",443100000+SMALL($K$6:$K$50,3))</f>
      </c>
      <c r="U6" s="16">
        <f>IF(ISERROR(SMALL($K$6:$K$50,4)),"",443100000+SMALL($K$6:$K$50,4))</f>
      </c>
      <c r="V6" s="16">
        <f>IF(ISERROR(SMALL($K$6:$K$50,5)),"",443100000+SMALL($K$6:$K$50,5))</f>
      </c>
      <c r="W6" s="16">
        <f>IF(ISERROR(SMALL($K$6:$K$50,6)),"",443100000+SMALL($K$6:$K$50,6))</f>
      </c>
    </row>
    <row r="7" spans="1:23" ht="14.25" customHeight="1">
      <c r="A7" s="90">
        <v>2</v>
      </c>
      <c r="B7" s="41"/>
      <c r="C7" s="75"/>
      <c r="D7" s="75"/>
      <c r="E7" s="76"/>
      <c r="F7" s="46"/>
      <c r="G7" s="52"/>
      <c r="H7" s="37"/>
      <c r="I7" s="51"/>
      <c r="J7" s="39">
        <f>'所属データ'!$C$3</f>
        <v>0</v>
      </c>
      <c r="K7" s="39">
        <f t="shared" si="0"/>
      </c>
      <c r="L7" s="39">
        <f t="shared" si="1"/>
      </c>
      <c r="M7" s="39" t="str">
        <f>IF(R7="","x",116)</f>
        <v>x</v>
      </c>
      <c r="N7" s="17"/>
      <c r="O7" s="17">
        <f>'所属データ'!$C$3</f>
        <v>0</v>
      </c>
      <c r="P7" s="17"/>
      <c r="Q7" s="16">
        <f>IF(I5="","",RIGHT(I5+100000,5))</f>
      </c>
      <c r="R7" s="16">
        <f>IF(ISERROR(SMALL($L$6:$L$50,1)),"",443100000+SMALL($L$6:$L$50,1))</f>
      </c>
      <c r="S7" s="16">
        <f>IF(ISERROR(SMALL($L$6:$L$50,2)),"",443100000+SMALL($L$6:$L$50,2))</f>
      </c>
      <c r="T7" s="16">
        <f>IF(ISERROR(SMALL($L$6:$L$50,3)),"",443100000+SMALL($L$6:$L$50,3))</f>
      </c>
      <c r="U7" s="16">
        <f>IF(ISERROR(SMALL($L$6:$L$50,4)),"",443100000+SMALL($L$6:$L$50,4))</f>
      </c>
      <c r="V7" s="16">
        <f>IF(ISERROR(SMALL($L$6:$L$50,5)),"",443100000+SMALL($L$6:$L$50,5))</f>
      </c>
      <c r="W7" s="16">
        <f>IF(ISERROR(SMALL($L$6:$L$50,6)),"",443100000+SMALL($L$6:$L$50,6))</f>
      </c>
    </row>
    <row r="8" spans="1:14" ht="14.25" customHeight="1">
      <c r="A8" s="90">
        <v>3</v>
      </c>
      <c r="B8" s="41"/>
      <c r="C8" s="75"/>
      <c r="D8" s="75"/>
      <c r="E8" s="76"/>
      <c r="F8" s="46"/>
      <c r="G8" s="52"/>
      <c r="H8" s="37"/>
      <c r="I8" s="51"/>
      <c r="J8" s="39">
        <f>'所属データ'!$C$3</f>
        <v>0</v>
      </c>
      <c r="K8" s="39">
        <f t="shared" si="0"/>
      </c>
      <c r="L8" s="39">
        <f t="shared" si="1"/>
      </c>
      <c r="N8" s="22"/>
    </row>
    <row r="9" spans="1:14" ht="14.25" customHeight="1">
      <c r="A9" s="90">
        <v>4</v>
      </c>
      <c r="B9" s="41"/>
      <c r="C9" s="75"/>
      <c r="D9" s="75"/>
      <c r="E9" s="76"/>
      <c r="F9" s="46"/>
      <c r="G9" s="52"/>
      <c r="H9" s="37"/>
      <c r="I9" s="51"/>
      <c r="J9" s="39">
        <f>'所属データ'!$C$3</f>
        <v>0</v>
      </c>
      <c r="K9" s="39">
        <f t="shared" si="0"/>
      </c>
      <c r="L9" s="39">
        <f t="shared" si="1"/>
      </c>
      <c r="N9" s="22"/>
    </row>
    <row r="10" spans="1:14" ht="14.25" customHeight="1" thickBot="1">
      <c r="A10" s="91">
        <v>5</v>
      </c>
      <c r="B10" s="56"/>
      <c r="C10" s="77"/>
      <c r="D10" s="77"/>
      <c r="E10" s="78"/>
      <c r="F10" s="47"/>
      <c r="G10" s="54"/>
      <c r="H10" s="57"/>
      <c r="I10" s="58"/>
      <c r="J10" s="39">
        <f>'所属データ'!$C$3</f>
        <v>0</v>
      </c>
      <c r="K10" s="39">
        <f t="shared" si="0"/>
      </c>
      <c r="L10" s="39">
        <f t="shared" si="1"/>
      </c>
      <c r="N10" s="22"/>
    </row>
    <row r="11" spans="1:14" ht="14.25" customHeight="1">
      <c r="A11" s="89">
        <v>6</v>
      </c>
      <c r="B11" s="41"/>
      <c r="C11" s="75"/>
      <c r="D11" s="75"/>
      <c r="E11" s="76"/>
      <c r="F11" s="46"/>
      <c r="G11" s="52"/>
      <c r="H11" s="37"/>
      <c r="I11" s="51"/>
      <c r="J11" s="39">
        <f>'所属データ'!$C$3</f>
        <v>0</v>
      </c>
      <c r="K11" s="39">
        <f t="shared" si="0"/>
      </c>
      <c r="L11" s="39">
        <f t="shared" si="1"/>
      </c>
      <c r="N11" s="22"/>
    </row>
    <row r="12" spans="1:14" ht="14.25" customHeight="1">
      <c r="A12" s="90">
        <v>7</v>
      </c>
      <c r="B12" s="41"/>
      <c r="C12" s="75"/>
      <c r="D12" s="75"/>
      <c r="E12" s="76"/>
      <c r="F12" s="46"/>
      <c r="G12" s="52"/>
      <c r="H12" s="37"/>
      <c r="I12" s="51"/>
      <c r="J12" s="39">
        <f>'所属データ'!$C$3</f>
        <v>0</v>
      </c>
      <c r="K12" s="39">
        <f t="shared" si="0"/>
      </c>
      <c r="L12" s="39">
        <f t="shared" si="1"/>
      </c>
      <c r="N12" s="22"/>
    </row>
    <row r="13" spans="1:14" ht="14.25" customHeight="1">
      <c r="A13" s="90">
        <v>8</v>
      </c>
      <c r="B13" s="41"/>
      <c r="C13" s="75"/>
      <c r="D13" s="75"/>
      <c r="E13" s="76"/>
      <c r="F13" s="46"/>
      <c r="G13" s="52"/>
      <c r="H13" s="37"/>
      <c r="I13" s="51"/>
      <c r="J13" s="39">
        <f>'所属データ'!$C$3</f>
        <v>0</v>
      </c>
      <c r="K13" s="39">
        <f t="shared" si="0"/>
      </c>
      <c r="L13" s="39">
        <f t="shared" si="1"/>
      </c>
      <c r="N13" s="16"/>
    </row>
    <row r="14" spans="1:14" ht="14.25" customHeight="1">
      <c r="A14" s="90">
        <v>9</v>
      </c>
      <c r="B14" s="41"/>
      <c r="C14" s="75"/>
      <c r="D14" s="75"/>
      <c r="E14" s="76"/>
      <c r="F14" s="46"/>
      <c r="G14" s="52"/>
      <c r="H14" s="37"/>
      <c r="I14" s="51"/>
      <c r="J14" s="39">
        <f>'所属データ'!$C$3</f>
        <v>0</v>
      </c>
      <c r="K14" s="39">
        <f t="shared" si="0"/>
      </c>
      <c r="L14" s="39">
        <f t="shared" si="1"/>
      </c>
      <c r="N14" s="16"/>
    </row>
    <row r="15" spans="1:14" ht="14.25" customHeight="1" thickBot="1">
      <c r="A15" s="91">
        <v>10</v>
      </c>
      <c r="B15" s="56"/>
      <c r="C15" s="77"/>
      <c r="D15" s="77"/>
      <c r="E15" s="78"/>
      <c r="F15" s="47"/>
      <c r="G15" s="54"/>
      <c r="H15" s="57"/>
      <c r="I15" s="58"/>
      <c r="J15" s="39">
        <f>'所属データ'!$C$3</f>
        <v>0</v>
      </c>
      <c r="K15" s="39">
        <f t="shared" si="0"/>
      </c>
      <c r="L15" s="39">
        <f t="shared" si="1"/>
      </c>
      <c r="N15" s="16"/>
    </row>
    <row r="16" spans="1:14" ht="14.25" customHeight="1">
      <c r="A16" s="89">
        <v>11</v>
      </c>
      <c r="B16" s="41"/>
      <c r="C16" s="75"/>
      <c r="D16" s="75"/>
      <c r="E16" s="76"/>
      <c r="F16" s="46"/>
      <c r="G16" s="52"/>
      <c r="H16" s="37"/>
      <c r="I16" s="51"/>
      <c r="J16" s="39">
        <f>'所属データ'!$C$3</f>
        <v>0</v>
      </c>
      <c r="K16" s="39">
        <f t="shared" si="0"/>
      </c>
      <c r="L16" s="39">
        <f t="shared" si="1"/>
      </c>
      <c r="N16" s="16"/>
    </row>
    <row r="17" spans="1:14" ht="14.25" customHeight="1">
      <c r="A17" s="90">
        <v>12</v>
      </c>
      <c r="B17" s="41"/>
      <c r="C17" s="75"/>
      <c r="D17" s="75"/>
      <c r="E17" s="76"/>
      <c r="F17" s="46"/>
      <c r="G17" s="52"/>
      <c r="H17" s="37"/>
      <c r="I17" s="51"/>
      <c r="J17" s="39">
        <f>'所属データ'!$C$3</f>
        <v>0</v>
      </c>
      <c r="K17" s="39">
        <f t="shared" si="0"/>
      </c>
      <c r="L17" s="39">
        <f t="shared" si="1"/>
      </c>
      <c r="N17" s="16"/>
    </row>
    <row r="18" spans="1:14" ht="14.25" customHeight="1">
      <c r="A18" s="90">
        <v>13</v>
      </c>
      <c r="B18" s="41"/>
      <c r="C18" s="75"/>
      <c r="D18" s="75"/>
      <c r="E18" s="76"/>
      <c r="F18" s="46"/>
      <c r="G18" s="52"/>
      <c r="H18" s="37"/>
      <c r="I18" s="51"/>
      <c r="J18" s="39">
        <f>'所属データ'!$C$3</f>
        <v>0</v>
      </c>
      <c r="K18" s="39">
        <f t="shared" si="0"/>
      </c>
      <c r="L18" s="39">
        <f t="shared" si="1"/>
      </c>
      <c r="N18" s="16"/>
    </row>
    <row r="19" spans="1:14" ht="14.25" customHeight="1">
      <c r="A19" s="90">
        <v>14</v>
      </c>
      <c r="B19" s="41"/>
      <c r="C19" s="75"/>
      <c r="D19" s="75"/>
      <c r="E19" s="76"/>
      <c r="F19" s="46"/>
      <c r="G19" s="52"/>
      <c r="H19" s="37"/>
      <c r="I19" s="51"/>
      <c r="J19" s="39">
        <f>'所属データ'!$C$3</f>
        <v>0</v>
      </c>
      <c r="K19" s="39">
        <f t="shared" si="0"/>
      </c>
      <c r="L19" s="39">
        <f t="shared" si="1"/>
      </c>
      <c r="N19" s="16"/>
    </row>
    <row r="20" spans="1:14" ht="14.25" customHeight="1" thickBot="1">
      <c r="A20" s="91">
        <v>15</v>
      </c>
      <c r="B20" s="56"/>
      <c r="C20" s="77"/>
      <c r="D20" s="77"/>
      <c r="E20" s="78"/>
      <c r="F20" s="47"/>
      <c r="G20" s="54"/>
      <c r="H20" s="57"/>
      <c r="I20" s="58"/>
      <c r="J20" s="39">
        <f>'所属データ'!$C$3</f>
        <v>0</v>
      </c>
      <c r="K20" s="39">
        <f t="shared" si="0"/>
      </c>
      <c r="L20" s="39">
        <f t="shared" si="1"/>
      </c>
      <c r="N20" s="16"/>
    </row>
    <row r="21" spans="1:14" ht="14.25" customHeight="1">
      <c r="A21" s="89">
        <v>16</v>
      </c>
      <c r="B21" s="41"/>
      <c r="C21" s="75"/>
      <c r="D21" s="75"/>
      <c r="E21" s="76"/>
      <c r="F21" s="46"/>
      <c r="G21" s="52"/>
      <c r="H21" s="37"/>
      <c r="I21" s="51"/>
      <c r="J21" s="39">
        <f>'所属データ'!$C$3</f>
        <v>0</v>
      </c>
      <c r="K21" s="39">
        <f t="shared" si="0"/>
      </c>
      <c r="L21" s="39">
        <f t="shared" si="1"/>
      </c>
      <c r="N21" s="16"/>
    </row>
    <row r="22" spans="1:14" ht="14.25" customHeight="1">
      <c r="A22" s="90">
        <v>17</v>
      </c>
      <c r="B22" s="41"/>
      <c r="C22" s="75"/>
      <c r="D22" s="75"/>
      <c r="E22" s="76"/>
      <c r="F22" s="46"/>
      <c r="G22" s="52"/>
      <c r="H22" s="37"/>
      <c r="I22" s="51"/>
      <c r="J22" s="39">
        <f>'所属データ'!$C$3</f>
        <v>0</v>
      </c>
      <c r="K22" s="39">
        <f t="shared" si="0"/>
      </c>
      <c r="L22" s="39">
        <f t="shared" si="1"/>
      </c>
      <c r="N22" s="16"/>
    </row>
    <row r="23" spans="1:14" ht="14.25" customHeight="1">
      <c r="A23" s="90">
        <v>18</v>
      </c>
      <c r="B23" s="41"/>
      <c r="C23" s="75"/>
      <c r="D23" s="75"/>
      <c r="E23" s="76"/>
      <c r="F23" s="46"/>
      <c r="G23" s="52"/>
      <c r="H23" s="37"/>
      <c r="I23" s="51"/>
      <c r="J23" s="39">
        <f>'所属データ'!$C$3</f>
        <v>0</v>
      </c>
      <c r="K23" s="39">
        <f t="shared" si="0"/>
      </c>
      <c r="L23" s="39">
        <f t="shared" si="1"/>
      </c>
      <c r="N23" s="16"/>
    </row>
    <row r="24" spans="1:14" ht="14.25" customHeight="1">
      <c r="A24" s="90">
        <v>19</v>
      </c>
      <c r="B24" s="41"/>
      <c r="C24" s="75"/>
      <c r="D24" s="75"/>
      <c r="E24" s="76"/>
      <c r="F24" s="46"/>
      <c r="G24" s="52"/>
      <c r="H24" s="37"/>
      <c r="I24" s="51"/>
      <c r="J24" s="39">
        <f>'所属データ'!$C$3</f>
        <v>0</v>
      </c>
      <c r="K24" s="39">
        <f t="shared" si="0"/>
      </c>
      <c r="L24" s="39">
        <f t="shared" si="1"/>
      </c>
      <c r="N24" s="16"/>
    </row>
    <row r="25" spans="1:14" ht="14.25" customHeight="1" thickBot="1">
      <c r="A25" s="91">
        <v>20</v>
      </c>
      <c r="B25" s="56"/>
      <c r="C25" s="77"/>
      <c r="D25" s="77"/>
      <c r="E25" s="78"/>
      <c r="F25" s="47"/>
      <c r="G25" s="54"/>
      <c r="H25" s="57"/>
      <c r="I25" s="58"/>
      <c r="J25" s="39">
        <f>'所属データ'!$C$3</f>
        <v>0</v>
      </c>
      <c r="K25" s="39">
        <f t="shared" si="0"/>
      </c>
      <c r="L25" s="39">
        <f t="shared" si="1"/>
      </c>
      <c r="N25" s="16"/>
    </row>
    <row r="26" spans="1:14" ht="14.25" customHeight="1">
      <c r="A26" s="89">
        <v>21</v>
      </c>
      <c r="B26" s="41"/>
      <c r="C26" s="75"/>
      <c r="D26" s="75"/>
      <c r="E26" s="76"/>
      <c r="F26" s="46"/>
      <c r="G26" s="52"/>
      <c r="H26" s="37"/>
      <c r="I26" s="51"/>
      <c r="J26" s="39">
        <f>'所属データ'!$C$3</f>
        <v>0</v>
      </c>
      <c r="K26" s="39">
        <f t="shared" si="0"/>
      </c>
      <c r="L26" s="39">
        <f t="shared" si="1"/>
      </c>
      <c r="N26" s="16"/>
    </row>
    <row r="27" spans="1:14" ht="14.25" customHeight="1">
      <c r="A27" s="90">
        <v>22</v>
      </c>
      <c r="B27" s="41"/>
      <c r="C27" s="75"/>
      <c r="D27" s="75"/>
      <c r="E27" s="76"/>
      <c r="F27" s="46"/>
      <c r="G27" s="52"/>
      <c r="H27" s="37"/>
      <c r="I27" s="51"/>
      <c r="J27" s="39">
        <f>'所属データ'!$C$3</f>
        <v>0</v>
      </c>
      <c r="K27" s="39">
        <f t="shared" si="0"/>
      </c>
      <c r="L27" s="39">
        <f t="shared" si="1"/>
      </c>
      <c r="N27" s="16"/>
    </row>
    <row r="28" spans="1:14" ht="14.25" customHeight="1">
      <c r="A28" s="90">
        <v>23</v>
      </c>
      <c r="B28" s="41"/>
      <c r="C28" s="75"/>
      <c r="D28" s="75"/>
      <c r="E28" s="76"/>
      <c r="F28" s="46"/>
      <c r="G28" s="52"/>
      <c r="H28" s="37"/>
      <c r="I28" s="51"/>
      <c r="J28" s="39">
        <f>'所属データ'!$C$3</f>
        <v>0</v>
      </c>
      <c r="K28" s="39">
        <f t="shared" si="0"/>
      </c>
      <c r="L28" s="39">
        <f t="shared" si="1"/>
      </c>
      <c r="N28" s="16"/>
    </row>
    <row r="29" spans="1:14" ht="14.25" customHeight="1">
      <c r="A29" s="90">
        <v>24</v>
      </c>
      <c r="B29" s="41"/>
      <c r="C29" s="75"/>
      <c r="D29" s="75"/>
      <c r="E29" s="76"/>
      <c r="F29" s="46"/>
      <c r="G29" s="52"/>
      <c r="H29" s="37"/>
      <c r="I29" s="51"/>
      <c r="J29" s="39">
        <f>'所属データ'!$C$3</f>
        <v>0</v>
      </c>
      <c r="K29" s="39">
        <f t="shared" si="0"/>
      </c>
      <c r="L29" s="39">
        <f t="shared" si="1"/>
      </c>
      <c r="N29" s="16"/>
    </row>
    <row r="30" spans="1:14" ht="14.25" customHeight="1" thickBot="1">
      <c r="A30" s="91">
        <v>25</v>
      </c>
      <c r="B30" s="56"/>
      <c r="C30" s="77"/>
      <c r="D30" s="77"/>
      <c r="E30" s="78"/>
      <c r="F30" s="47"/>
      <c r="G30" s="54"/>
      <c r="H30" s="57"/>
      <c r="I30" s="58"/>
      <c r="J30" s="39">
        <f>'所属データ'!$C$3</f>
        <v>0</v>
      </c>
      <c r="K30" s="39">
        <f t="shared" si="0"/>
      </c>
      <c r="L30" s="39">
        <f t="shared" si="1"/>
      </c>
      <c r="N30" s="16"/>
    </row>
    <row r="31" spans="1:14" ht="14.25" customHeight="1">
      <c r="A31" s="89">
        <v>26</v>
      </c>
      <c r="B31" s="41"/>
      <c r="C31" s="75"/>
      <c r="D31" s="75"/>
      <c r="E31" s="76"/>
      <c r="F31" s="46"/>
      <c r="G31" s="52"/>
      <c r="H31" s="37"/>
      <c r="I31" s="51"/>
      <c r="J31" s="39">
        <f>'所属データ'!$C$3</f>
        <v>0</v>
      </c>
      <c r="K31" s="39">
        <f t="shared" si="0"/>
      </c>
      <c r="L31" s="39">
        <f t="shared" si="1"/>
      </c>
      <c r="N31" s="16"/>
    </row>
    <row r="32" spans="1:14" ht="14.25" customHeight="1">
      <c r="A32" s="90">
        <v>27</v>
      </c>
      <c r="B32" s="41"/>
      <c r="C32" s="75"/>
      <c r="D32" s="75"/>
      <c r="E32" s="76"/>
      <c r="F32" s="46"/>
      <c r="G32" s="52"/>
      <c r="H32" s="37"/>
      <c r="I32" s="51"/>
      <c r="J32" s="39">
        <f>'所属データ'!$C$3</f>
        <v>0</v>
      </c>
      <c r="K32" s="39">
        <f t="shared" si="0"/>
      </c>
      <c r="L32" s="39">
        <f t="shared" si="1"/>
      </c>
      <c r="N32" s="16"/>
    </row>
    <row r="33" spans="1:14" ht="14.25" customHeight="1">
      <c r="A33" s="90">
        <v>28</v>
      </c>
      <c r="B33" s="41"/>
      <c r="C33" s="75"/>
      <c r="D33" s="75"/>
      <c r="E33" s="76"/>
      <c r="F33" s="46"/>
      <c r="G33" s="52"/>
      <c r="H33" s="37"/>
      <c r="I33" s="51"/>
      <c r="J33" s="39">
        <f>'所属データ'!$C$3</f>
        <v>0</v>
      </c>
      <c r="K33" s="39">
        <f t="shared" si="0"/>
      </c>
      <c r="L33" s="39">
        <f t="shared" si="1"/>
      </c>
      <c r="N33" s="16"/>
    </row>
    <row r="34" spans="1:14" ht="14.25" customHeight="1">
      <c r="A34" s="90">
        <v>29</v>
      </c>
      <c r="B34" s="41"/>
      <c r="C34" s="75"/>
      <c r="D34" s="75"/>
      <c r="E34" s="76"/>
      <c r="F34" s="46"/>
      <c r="G34" s="52"/>
      <c r="H34" s="37"/>
      <c r="I34" s="51"/>
      <c r="J34" s="39">
        <f>'所属データ'!$C$3</f>
        <v>0</v>
      </c>
      <c r="K34" s="39">
        <f t="shared" si="0"/>
      </c>
      <c r="L34" s="39">
        <f t="shared" si="1"/>
      </c>
      <c r="N34" s="16"/>
    </row>
    <row r="35" spans="1:14" ht="14.25" customHeight="1" thickBot="1">
      <c r="A35" s="91">
        <v>30</v>
      </c>
      <c r="B35" s="56"/>
      <c r="C35" s="77"/>
      <c r="D35" s="77"/>
      <c r="E35" s="78"/>
      <c r="F35" s="47"/>
      <c r="G35" s="54"/>
      <c r="H35" s="57"/>
      <c r="I35" s="58"/>
      <c r="J35" s="39">
        <f>'所属データ'!$C$3</f>
        <v>0</v>
      </c>
      <c r="K35" s="39">
        <f t="shared" si="0"/>
      </c>
      <c r="L35" s="39">
        <f t="shared" si="1"/>
      </c>
      <c r="N35" s="16"/>
    </row>
    <row r="36" spans="1:14" ht="14.25" customHeight="1">
      <c r="A36" s="89">
        <v>31</v>
      </c>
      <c r="B36" s="41"/>
      <c r="C36" s="75"/>
      <c r="D36" s="75"/>
      <c r="E36" s="76"/>
      <c r="F36" s="46"/>
      <c r="G36" s="52"/>
      <c r="H36" s="37"/>
      <c r="I36" s="51"/>
      <c r="J36" s="39">
        <f>'所属データ'!$C$3</f>
        <v>0</v>
      </c>
      <c r="K36" s="39">
        <f t="shared" si="0"/>
      </c>
      <c r="L36" s="39">
        <f t="shared" si="1"/>
      </c>
      <c r="N36" s="16"/>
    </row>
    <row r="37" spans="1:14" ht="14.25" customHeight="1">
      <c r="A37" s="90">
        <v>32</v>
      </c>
      <c r="B37" s="41"/>
      <c r="C37" s="75"/>
      <c r="D37" s="75"/>
      <c r="E37" s="76"/>
      <c r="F37" s="46"/>
      <c r="G37" s="52"/>
      <c r="H37" s="37"/>
      <c r="I37" s="51"/>
      <c r="J37" s="39">
        <f>'所属データ'!$C$3</f>
        <v>0</v>
      </c>
      <c r="K37" s="39">
        <f t="shared" si="0"/>
      </c>
      <c r="L37" s="39">
        <f t="shared" si="1"/>
      </c>
      <c r="N37" s="16"/>
    </row>
    <row r="38" spans="1:14" ht="14.25" customHeight="1">
      <c r="A38" s="90">
        <v>33</v>
      </c>
      <c r="B38" s="41"/>
      <c r="C38" s="75"/>
      <c r="D38" s="75"/>
      <c r="E38" s="76"/>
      <c r="F38" s="46"/>
      <c r="G38" s="52"/>
      <c r="H38" s="37"/>
      <c r="I38" s="51"/>
      <c r="J38" s="39">
        <f>'所属データ'!$C$3</f>
        <v>0</v>
      </c>
      <c r="K38" s="39">
        <f t="shared" si="0"/>
      </c>
      <c r="L38" s="39">
        <f t="shared" si="1"/>
      </c>
      <c r="N38" s="16"/>
    </row>
    <row r="39" spans="1:14" ht="14.25" customHeight="1">
      <c r="A39" s="90">
        <v>34</v>
      </c>
      <c r="B39" s="41"/>
      <c r="C39" s="75"/>
      <c r="D39" s="75"/>
      <c r="E39" s="76"/>
      <c r="F39" s="46"/>
      <c r="G39" s="52"/>
      <c r="H39" s="37"/>
      <c r="I39" s="51"/>
      <c r="J39" s="39">
        <f>'所属データ'!$C$3</f>
        <v>0</v>
      </c>
      <c r="K39" s="39">
        <f t="shared" si="0"/>
      </c>
      <c r="L39" s="39">
        <f t="shared" si="1"/>
      </c>
      <c r="N39" s="16"/>
    </row>
    <row r="40" spans="1:14" ht="14.25" customHeight="1" thickBot="1">
      <c r="A40" s="91">
        <v>35</v>
      </c>
      <c r="B40" s="56"/>
      <c r="C40" s="77"/>
      <c r="D40" s="77"/>
      <c r="E40" s="78"/>
      <c r="F40" s="47"/>
      <c r="G40" s="54"/>
      <c r="H40" s="57"/>
      <c r="I40" s="58"/>
      <c r="J40" s="39">
        <f>'所属データ'!$C$3</f>
        <v>0</v>
      </c>
      <c r="K40" s="39">
        <f t="shared" si="0"/>
      </c>
      <c r="L40" s="39">
        <f t="shared" si="1"/>
      </c>
      <c r="N40" s="16"/>
    </row>
    <row r="41" spans="1:14" ht="14.25" customHeight="1">
      <c r="A41" s="89">
        <v>36</v>
      </c>
      <c r="B41" s="41"/>
      <c r="C41" s="75"/>
      <c r="D41" s="75"/>
      <c r="E41" s="76"/>
      <c r="F41" s="46"/>
      <c r="G41" s="52"/>
      <c r="H41" s="37"/>
      <c r="I41" s="51"/>
      <c r="J41" s="39">
        <f>'所属データ'!$C$3</f>
        <v>0</v>
      </c>
      <c r="K41" s="39">
        <f t="shared" si="0"/>
      </c>
      <c r="L41" s="39">
        <f t="shared" si="1"/>
      </c>
      <c r="N41" s="16"/>
    </row>
    <row r="42" spans="1:14" ht="14.25" customHeight="1">
      <c r="A42" s="90">
        <v>37</v>
      </c>
      <c r="B42" s="41"/>
      <c r="C42" s="75"/>
      <c r="D42" s="75"/>
      <c r="E42" s="76"/>
      <c r="F42" s="46"/>
      <c r="G42" s="52"/>
      <c r="H42" s="37"/>
      <c r="I42" s="51"/>
      <c r="J42" s="39">
        <f>'所属データ'!$C$3</f>
        <v>0</v>
      </c>
      <c r="K42" s="39">
        <f t="shared" si="0"/>
      </c>
      <c r="L42" s="39">
        <f t="shared" si="1"/>
      </c>
      <c r="N42" s="16"/>
    </row>
    <row r="43" spans="1:14" ht="14.25" customHeight="1">
      <c r="A43" s="90">
        <v>38</v>
      </c>
      <c r="B43" s="41"/>
      <c r="C43" s="75"/>
      <c r="D43" s="75"/>
      <c r="E43" s="76"/>
      <c r="F43" s="46"/>
      <c r="G43" s="52"/>
      <c r="H43" s="37"/>
      <c r="I43" s="51"/>
      <c r="J43" s="39">
        <f>'所属データ'!$C$3</f>
        <v>0</v>
      </c>
      <c r="K43" s="39">
        <f t="shared" si="0"/>
      </c>
      <c r="L43" s="39">
        <f t="shared" si="1"/>
      </c>
      <c r="N43" s="16"/>
    </row>
    <row r="44" spans="1:14" ht="14.25" customHeight="1">
      <c r="A44" s="90">
        <v>39</v>
      </c>
      <c r="B44" s="41"/>
      <c r="C44" s="75"/>
      <c r="D44" s="75"/>
      <c r="E44" s="76"/>
      <c r="F44" s="46"/>
      <c r="G44" s="52"/>
      <c r="H44" s="37"/>
      <c r="I44" s="51"/>
      <c r="J44" s="39">
        <f>'所属データ'!$C$3</f>
        <v>0</v>
      </c>
      <c r="K44" s="39">
        <f t="shared" si="0"/>
      </c>
      <c r="L44" s="39">
        <f t="shared" si="1"/>
      </c>
      <c r="N44" s="16"/>
    </row>
    <row r="45" spans="1:14" ht="14.25" customHeight="1" thickBot="1">
      <c r="A45" s="91">
        <v>40</v>
      </c>
      <c r="B45" s="56"/>
      <c r="C45" s="77"/>
      <c r="D45" s="77"/>
      <c r="E45" s="78"/>
      <c r="F45" s="47"/>
      <c r="G45" s="54"/>
      <c r="H45" s="57"/>
      <c r="I45" s="58"/>
      <c r="J45" s="39">
        <f>'所属データ'!$C$3</f>
        <v>0</v>
      </c>
      <c r="K45" s="39">
        <f t="shared" si="0"/>
      </c>
      <c r="L45" s="39">
        <f t="shared" si="1"/>
      </c>
      <c r="N45" s="16"/>
    </row>
    <row r="46" spans="1:14" ht="14.25" customHeight="1">
      <c r="A46" s="89">
        <v>41</v>
      </c>
      <c r="B46" s="41"/>
      <c r="C46" s="75"/>
      <c r="D46" s="75"/>
      <c r="E46" s="76"/>
      <c r="F46" s="46"/>
      <c r="G46" s="52"/>
      <c r="H46" s="37"/>
      <c r="I46" s="51"/>
      <c r="J46" s="39">
        <f>'所属データ'!$C$3</f>
        <v>0</v>
      </c>
      <c r="K46" s="39">
        <f t="shared" si="0"/>
      </c>
      <c r="L46" s="39">
        <f t="shared" si="1"/>
      </c>
      <c r="N46" s="16"/>
    </row>
    <row r="47" spans="1:14" ht="14.25" customHeight="1">
      <c r="A47" s="90">
        <v>42</v>
      </c>
      <c r="B47" s="41"/>
      <c r="C47" s="75"/>
      <c r="D47" s="75"/>
      <c r="E47" s="76"/>
      <c r="F47" s="46"/>
      <c r="G47" s="52"/>
      <c r="H47" s="37"/>
      <c r="I47" s="51"/>
      <c r="J47" s="39">
        <f>'所属データ'!$C$3</f>
        <v>0</v>
      </c>
      <c r="K47" s="39">
        <f t="shared" si="0"/>
      </c>
      <c r="L47" s="39">
        <f t="shared" si="1"/>
      </c>
      <c r="N47" s="16"/>
    </row>
    <row r="48" spans="1:14" ht="14.25" customHeight="1">
      <c r="A48" s="90">
        <v>43</v>
      </c>
      <c r="B48" s="41"/>
      <c r="C48" s="75"/>
      <c r="D48" s="75"/>
      <c r="E48" s="76"/>
      <c r="F48" s="46"/>
      <c r="G48" s="52"/>
      <c r="H48" s="37"/>
      <c r="I48" s="51"/>
      <c r="J48" s="39">
        <f>'所属データ'!$C$3</f>
        <v>0</v>
      </c>
      <c r="K48" s="39">
        <f t="shared" si="0"/>
      </c>
      <c r="L48" s="39">
        <f t="shared" si="1"/>
      </c>
      <c r="N48" s="16"/>
    </row>
    <row r="49" spans="1:14" ht="14.25" customHeight="1">
      <c r="A49" s="90">
        <v>44</v>
      </c>
      <c r="B49" s="41"/>
      <c r="C49" s="75"/>
      <c r="D49" s="75"/>
      <c r="E49" s="76"/>
      <c r="F49" s="46"/>
      <c r="G49" s="52"/>
      <c r="H49" s="37"/>
      <c r="I49" s="51"/>
      <c r="J49" s="39">
        <f>'所属データ'!$C$3</f>
        <v>0</v>
      </c>
      <c r="K49" s="39">
        <f t="shared" si="0"/>
      </c>
      <c r="L49" s="39">
        <f t="shared" si="1"/>
      </c>
      <c r="N49" s="16"/>
    </row>
    <row r="50" spans="1:14" ht="14.25" customHeight="1" thickBot="1">
      <c r="A50" s="91">
        <v>45</v>
      </c>
      <c r="B50" s="56"/>
      <c r="C50" s="77"/>
      <c r="D50" s="77"/>
      <c r="E50" s="78"/>
      <c r="F50" s="47"/>
      <c r="G50" s="54"/>
      <c r="H50" s="57"/>
      <c r="I50" s="58"/>
      <c r="J50" s="39">
        <f>'所属データ'!$C$3</f>
        <v>0</v>
      </c>
      <c r="K50" s="39">
        <f t="shared" si="0"/>
      </c>
      <c r="L50" s="39">
        <f t="shared" si="1"/>
      </c>
      <c r="N50" s="16"/>
    </row>
    <row r="51" spans="10:14" ht="13.5">
      <c r="J51" s="16"/>
      <c r="N51" s="16"/>
    </row>
    <row r="53" ht="13.5">
      <c r="D53" s="19"/>
    </row>
    <row r="54" ht="13.5" hidden="1"/>
    <row r="55" ht="13.5" hidden="1">
      <c r="B55" s="16" t="s">
        <v>92</v>
      </c>
    </row>
    <row r="56" ht="13.5" hidden="1">
      <c r="B56" s="16" t="s">
        <v>105</v>
      </c>
    </row>
    <row r="57" ht="13.5" hidden="1">
      <c r="B57" s="16" t="s">
        <v>94</v>
      </c>
    </row>
    <row r="58" ht="13.5" hidden="1">
      <c r="B58" s="16" t="s">
        <v>95</v>
      </c>
    </row>
    <row r="59" ht="13.5" hidden="1">
      <c r="B59" s="16" t="s">
        <v>96</v>
      </c>
    </row>
    <row r="60" ht="13.5" hidden="1">
      <c r="B60" s="16" t="s">
        <v>106</v>
      </c>
    </row>
    <row r="61" ht="13.5" hidden="1">
      <c r="B61" s="16" t="s">
        <v>107</v>
      </c>
    </row>
    <row r="62" ht="13.5" hidden="1">
      <c r="B62" s="16" t="s">
        <v>108</v>
      </c>
    </row>
    <row r="63" ht="13.5" hidden="1">
      <c r="B63" s="16" t="s">
        <v>109</v>
      </c>
    </row>
    <row r="64" ht="13.5" hidden="1">
      <c r="B64" s="16" t="s">
        <v>110</v>
      </c>
    </row>
    <row r="65" ht="13.5" hidden="1">
      <c r="B65" s="16" t="s">
        <v>111</v>
      </c>
    </row>
    <row r="66" ht="13.5" hidden="1">
      <c r="B66" s="16" t="s">
        <v>112</v>
      </c>
    </row>
    <row r="67" ht="13.5" hidden="1">
      <c r="B67" s="16" t="s">
        <v>113</v>
      </c>
    </row>
    <row r="68" ht="13.5" hidden="1">
      <c r="B68" s="16" t="s">
        <v>114</v>
      </c>
    </row>
    <row r="69" ht="13.5" hidden="1">
      <c r="B69" s="16" t="s">
        <v>115</v>
      </c>
    </row>
  </sheetData>
  <sheetProtection sheet="1" selectLockedCells="1"/>
  <protectedRanges>
    <protectedRange sqref="N5:N50 B6:L50 M8:M50" name="範囲1"/>
    <protectedRange sqref="M6:M7" name="範囲1_1"/>
  </protectedRanges>
  <mergeCells count="8">
    <mergeCell ref="F4:G4"/>
    <mergeCell ref="E4:E5"/>
    <mergeCell ref="A1:B2"/>
    <mergeCell ref="A4:A5"/>
    <mergeCell ref="C1:E1"/>
    <mergeCell ref="B4:B5"/>
    <mergeCell ref="C2:D2"/>
    <mergeCell ref="C3:E3"/>
  </mergeCells>
  <conditionalFormatting sqref="H6:H50">
    <cfRule type="expression" priority="1" dxfId="0" stopIfTrue="1">
      <formula>AND(H6&lt;&gt;"",F6=H6)</formula>
    </cfRule>
  </conditionalFormatting>
  <dataValidations count="8"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">
      <formula1>30000</formula1>
      <formula2>99000</formula2>
    </dataValidation>
    <dataValidation type="list" allowBlank="1" showErrorMessage="1" error="エントリーの場合は○をリストから選択してください。" sqref="H6:I50">
      <formula1>$J$3</formula1>
    </dataValidation>
    <dataValidation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/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H5">
      <formula1>4000</formula1>
      <formula2>12000</formula2>
    </dataValidation>
    <dataValidation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/>
    <dataValidation allowBlank="1" showInputMessage="1" showErrorMessage="1" imeMode="halfKatakana" sqref="D6:D50"/>
    <dataValidation allowBlank="1" showInputMessage="1" showErrorMessage="1" imeMode="off" sqref="E6:E50"/>
    <dataValidation type="list" allowBlank="1" showErrorMessage="1" errorTitle="入力を自動的に規制しています。" error="リストから選択してください。学年によってエントリー種目が制限されています。" sqref="F6:F50">
      <formula1>$B$55:$B$69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6" customWidth="1"/>
    <col min="2" max="2" width="8.625" style="16" customWidth="1"/>
    <col min="3" max="3" width="17.75390625" style="16" customWidth="1"/>
    <col min="4" max="4" width="14.625" style="16" customWidth="1"/>
    <col min="5" max="5" width="3.25390625" style="16" customWidth="1"/>
    <col min="6" max="7" width="12.50390625" style="16" customWidth="1"/>
    <col min="8" max="8" width="8.50390625" style="16" customWidth="1"/>
    <col min="9" max="9" width="8.25390625" style="16" customWidth="1"/>
    <col min="10" max="10" width="4.25390625" style="39" hidden="1" customWidth="1"/>
    <col min="11" max="11" width="5.875" style="39" hidden="1" customWidth="1"/>
    <col min="12" max="12" width="5.625" style="39" hidden="1" customWidth="1"/>
    <col min="13" max="13" width="7.375" style="39" hidden="1" customWidth="1"/>
    <col min="14" max="14" width="11.25390625" style="39" hidden="1" customWidth="1"/>
    <col min="15" max="15" width="8.00390625" style="16" hidden="1" customWidth="1"/>
    <col min="16" max="16" width="10.25390625" style="16" hidden="1" customWidth="1"/>
    <col min="17" max="17" width="11.00390625" style="16" hidden="1" customWidth="1"/>
    <col min="18" max="18" width="10.50390625" style="16" hidden="1" customWidth="1"/>
    <col min="19" max="19" width="13.25390625" style="16" hidden="1" customWidth="1"/>
    <col min="20" max="20" width="12.25390625" style="16" hidden="1" customWidth="1"/>
    <col min="21" max="21" width="12.625" style="16" hidden="1" customWidth="1"/>
    <col min="22" max="22" width="9.00390625" style="16" hidden="1" customWidth="1"/>
    <col min="23" max="23" width="10.00390625" style="16" hidden="1" customWidth="1"/>
    <col min="24" max="16384" width="9.00390625" style="16" customWidth="1"/>
  </cols>
  <sheetData>
    <row r="1" spans="1:28" ht="15.75" customHeight="1">
      <c r="A1" s="154" t="s">
        <v>126</v>
      </c>
      <c r="B1" s="155"/>
      <c r="C1" s="144" t="s">
        <v>7</v>
      </c>
      <c r="D1" s="144"/>
      <c r="E1" s="144"/>
      <c r="F1" s="114" t="str">
        <f>"学校長名："&amp;'所属データ'!$C$6&amp;"　　印"</f>
        <v>学校長名：　　印</v>
      </c>
      <c r="G1" s="114"/>
      <c r="H1" s="48"/>
      <c r="I1" s="48"/>
      <c r="J1" s="21"/>
      <c r="K1" s="38"/>
      <c r="M1" s="21"/>
      <c r="N1" s="21"/>
      <c r="O1" s="21"/>
      <c r="P1" s="21"/>
      <c r="Q1" s="21"/>
      <c r="R1" s="21"/>
      <c r="S1" s="21"/>
      <c r="T1" s="21"/>
      <c r="U1" s="21"/>
      <c r="V1" s="22"/>
      <c r="W1" s="22"/>
      <c r="X1" s="22"/>
      <c r="Y1" s="22"/>
      <c r="Z1" s="22"/>
      <c r="AA1" s="22"/>
      <c r="AB1" s="22"/>
    </row>
    <row r="2" spans="1:28" ht="15.75" customHeight="1" thickBot="1">
      <c r="A2" s="156"/>
      <c r="B2" s="157"/>
      <c r="C2" s="148" t="str">
        <f>"学校名："&amp;'所属データ'!$C$3</f>
        <v>学校名：</v>
      </c>
      <c r="D2" s="162"/>
      <c r="E2" s="122"/>
      <c r="F2" s="115" t="str">
        <f>"監 督 名："&amp;'所属データ'!$C$8</f>
        <v>監 督 名：</v>
      </c>
      <c r="G2" s="115"/>
      <c r="H2" s="100">
        <f>IF(COUNTA(H6:H50)&gt;6,"人数ｵｰﾊﾞｰ","")</f>
      </c>
      <c r="I2" s="101">
        <f>IF(COUNTA(I6:I50)&gt;6,"人数ｵｰﾊﾞｰ","")</f>
      </c>
      <c r="K2" s="38"/>
      <c r="V2" s="22"/>
      <c r="W2" s="22"/>
      <c r="X2" s="22"/>
      <c r="Y2" s="22"/>
      <c r="Z2" s="22"/>
      <c r="AA2" s="22"/>
      <c r="AB2" s="22"/>
    </row>
    <row r="3" spans="1:28" ht="22.5" customHeight="1" thickBot="1">
      <c r="A3" s="103"/>
      <c r="B3" s="103"/>
      <c r="C3" s="163"/>
      <c r="D3" s="163"/>
      <c r="E3" s="163"/>
      <c r="F3" s="39"/>
      <c r="G3" s="98"/>
      <c r="H3" s="106" t="s">
        <v>43</v>
      </c>
      <c r="I3" s="107" t="s">
        <v>44</v>
      </c>
      <c r="J3" s="39" t="s">
        <v>45</v>
      </c>
      <c r="V3" s="23"/>
      <c r="W3" s="22"/>
      <c r="X3" s="22"/>
      <c r="Y3" s="22"/>
      <c r="Z3" s="22"/>
      <c r="AA3" s="22"/>
      <c r="AB3" s="22"/>
    </row>
    <row r="4" spans="1:28" ht="15.75" customHeight="1">
      <c r="A4" s="158" t="s">
        <v>46</v>
      </c>
      <c r="B4" s="160" t="s">
        <v>1</v>
      </c>
      <c r="C4" s="125" t="s">
        <v>57</v>
      </c>
      <c r="D4" s="125" t="s">
        <v>56</v>
      </c>
      <c r="E4" s="150" t="s">
        <v>60</v>
      </c>
      <c r="F4" s="152" t="s">
        <v>82</v>
      </c>
      <c r="G4" s="153"/>
      <c r="H4" s="108" t="s">
        <v>77</v>
      </c>
      <c r="I4" s="61" t="s">
        <v>77</v>
      </c>
      <c r="L4" s="40"/>
      <c r="V4" s="24"/>
      <c r="W4" s="22"/>
      <c r="X4" s="22"/>
      <c r="Y4" s="22"/>
      <c r="Z4" s="22"/>
      <c r="AA4" s="22"/>
      <c r="AB4" s="22"/>
    </row>
    <row r="5" spans="1:23" ht="15.75" customHeight="1" thickBot="1">
      <c r="A5" s="159"/>
      <c r="B5" s="161"/>
      <c r="C5" s="126" t="s">
        <v>59</v>
      </c>
      <c r="D5" s="126" t="s">
        <v>59</v>
      </c>
      <c r="E5" s="151"/>
      <c r="F5" s="59" t="s">
        <v>76</v>
      </c>
      <c r="G5" s="60" t="s">
        <v>77</v>
      </c>
      <c r="H5" s="109"/>
      <c r="I5" s="110"/>
      <c r="J5" s="39">
        <f>COUNTA(C6:C50)</f>
        <v>0</v>
      </c>
      <c r="L5" s="40"/>
      <c r="N5" s="20" t="s">
        <v>35</v>
      </c>
      <c r="O5" s="20" t="s">
        <v>90</v>
      </c>
      <c r="P5" s="20" t="s">
        <v>91</v>
      </c>
      <c r="Q5" s="20" t="s">
        <v>36</v>
      </c>
      <c r="R5" s="20" t="s">
        <v>37</v>
      </c>
      <c r="S5" s="20" t="s">
        <v>38</v>
      </c>
      <c r="T5" s="20" t="s">
        <v>39</v>
      </c>
      <c r="U5" s="20" t="s">
        <v>40</v>
      </c>
      <c r="V5" s="20" t="s">
        <v>41</v>
      </c>
      <c r="W5" s="20" t="s">
        <v>42</v>
      </c>
    </row>
    <row r="6" spans="1:23" ht="14.25" customHeight="1">
      <c r="A6" s="92">
        <v>1</v>
      </c>
      <c r="B6" s="62"/>
      <c r="C6" s="79"/>
      <c r="D6" s="79"/>
      <c r="E6" s="80"/>
      <c r="F6" s="65"/>
      <c r="G6" s="66"/>
      <c r="H6" s="111"/>
      <c r="I6" s="71"/>
      <c r="J6" s="39">
        <f>'所属データ'!$C$3</f>
        <v>0</v>
      </c>
      <c r="K6" s="39">
        <f>IF(H6="","",$B6)</f>
      </c>
      <c r="L6" s="39">
        <f>IF(I6="","",$B6)</f>
      </c>
      <c r="M6" s="39" t="str">
        <f>IF(R6="","x",204)</f>
        <v>x</v>
      </c>
      <c r="N6" s="17"/>
      <c r="O6" s="17">
        <f>'所属データ'!$C$3</f>
        <v>0</v>
      </c>
      <c r="P6" s="17"/>
      <c r="Q6" s="16">
        <f>IF(H5="","",RIGHT(H5+100000,5))</f>
      </c>
      <c r="R6" s="16">
        <f>IF(ISERROR(SMALL($K$6:$K$50,1)),"",443200000+SMALL($K$6:$K$50,1))</f>
      </c>
      <c r="S6" s="16">
        <f>IF(ISERROR(SMALL($K$6:$K$50,2)),"",443200000+SMALL($K$6:$K$50,2))</f>
      </c>
      <c r="T6" s="16">
        <f>IF(ISERROR(SMALL($K$6:$K$50,3)),"",443200000+SMALL($K$6:$K$50,3))</f>
      </c>
      <c r="U6" s="16">
        <f>IF(ISERROR(SMALL($K$6:$K$50,4)),"",443200000+SMALL($K$6:$K$50,4))</f>
      </c>
      <c r="V6" s="16">
        <f>IF(ISERROR(SMALL($K$6:$K$50,5)),"",443200000+SMALL($K$6:$K$50,5))</f>
      </c>
      <c r="W6" s="16">
        <f>IF(ISERROR(SMALL($K$6:$K$50,6)),"",443200000+SMALL($K$6:$K$50,6))</f>
      </c>
    </row>
    <row r="7" spans="1:23" ht="14.25" customHeight="1">
      <c r="A7" s="93">
        <v>2</v>
      </c>
      <c r="B7" s="64"/>
      <c r="C7" s="81"/>
      <c r="D7" s="81"/>
      <c r="E7" s="82"/>
      <c r="F7" s="67"/>
      <c r="G7" s="68"/>
      <c r="H7" s="112"/>
      <c r="I7" s="72"/>
      <c r="J7" s="39">
        <f>'所属データ'!$C$3</f>
        <v>0</v>
      </c>
      <c r="K7" s="39">
        <f aca="true" t="shared" si="0" ref="K7:K50">IF(H7="","",$B7)</f>
      </c>
      <c r="L7" s="39">
        <f aca="true" t="shared" si="1" ref="L7:L50">IF(I7="","",$B7)</f>
      </c>
      <c r="M7" s="39" t="str">
        <f>IF(R7="","x",216)</f>
        <v>x</v>
      </c>
      <c r="N7" s="17"/>
      <c r="O7" s="17">
        <f>'所属データ'!$C$3</f>
        <v>0</v>
      </c>
      <c r="P7" s="17"/>
      <c r="Q7" s="16">
        <f>IF(I5="","",RIGHT(I5+100000,5))</f>
      </c>
      <c r="R7" s="16">
        <f>IF(ISERROR(SMALL($L$6:$L$50,1)),"",443200000+SMALL($L$6:$L$50,1))</f>
      </c>
      <c r="S7" s="16">
        <f>IF(ISERROR(SMALL($L$6:$L$50,2)),"",443200000+SMALL($L$6:$L$50,2))</f>
      </c>
      <c r="T7" s="16">
        <f>IF(ISERROR(SMALL($L$6:$L$50,3)),"",443200000+SMALL($L$6:$L$50,3))</f>
      </c>
      <c r="U7" s="16">
        <f>IF(ISERROR(SMALL($L$6:$L$50,4)),"",443200000+SMALL($L$6:$L$50,4))</f>
      </c>
      <c r="V7" s="16">
        <f>IF(ISERROR(SMALL($L$6:$L$50,5)),"",443200000+SMALL($L$6:$L$50,5))</f>
      </c>
      <c r="W7" s="16">
        <f>IF(ISERROR(SMALL($L$6:$L$50,6)),"",443200000+SMALL($L$6:$L$50,6))</f>
      </c>
    </row>
    <row r="8" spans="1:14" ht="14.25" customHeight="1">
      <c r="A8" s="93">
        <v>3</v>
      </c>
      <c r="B8" s="64"/>
      <c r="C8" s="81"/>
      <c r="D8" s="81"/>
      <c r="E8" s="82"/>
      <c r="F8" s="67"/>
      <c r="G8" s="68"/>
      <c r="H8" s="112"/>
      <c r="I8" s="72"/>
      <c r="J8" s="39">
        <f>'所属データ'!$C$3</f>
        <v>0</v>
      </c>
      <c r="K8" s="39">
        <f t="shared" si="0"/>
      </c>
      <c r="L8" s="39">
        <f t="shared" si="1"/>
      </c>
      <c r="M8" s="16"/>
      <c r="N8" s="16"/>
    </row>
    <row r="9" spans="1:14" ht="14.25" customHeight="1">
      <c r="A9" s="93">
        <v>4</v>
      </c>
      <c r="B9" s="64"/>
      <c r="C9" s="81"/>
      <c r="D9" s="81"/>
      <c r="E9" s="82"/>
      <c r="F9" s="67"/>
      <c r="G9" s="68"/>
      <c r="H9" s="112"/>
      <c r="I9" s="72"/>
      <c r="J9" s="39">
        <f>'所属データ'!$C$3</f>
        <v>0</v>
      </c>
      <c r="K9" s="39">
        <f t="shared" si="0"/>
      </c>
      <c r="L9" s="39">
        <f t="shared" si="1"/>
      </c>
      <c r="M9" s="16"/>
      <c r="N9" s="16"/>
    </row>
    <row r="10" spans="1:14" ht="14.25" customHeight="1" thickBot="1">
      <c r="A10" s="94">
        <v>5</v>
      </c>
      <c r="B10" s="63"/>
      <c r="C10" s="83"/>
      <c r="D10" s="83"/>
      <c r="E10" s="84"/>
      <c r="F10" s="69"/>
      <c r="G10" s="70"/>
      <c r="H10" s="113"/>
      <c r="I10" s="73"/>
      <c r="J10" s="39">
        <f>'所属データ'!$C$3</f>
        <v>0</v>
      </c>
      <c r="K10" s="39">
        <f t="shared" si="0"/>
      </c>
      <c r="L10" s="39">
        <f t="shared" si="1"/>
      </c>
      <c r="M10" s="16"/>
      <c r="N10" s="16"/>
    </row>
    <row r="11" spans="1:14" ht="14.25" customHeight="1">
      <c r="A11" s="92">
        <v>6</v>
      </c>
      <c r="B11" s="62"/>
      <c r="C11" s="79"/>
      <c r="D11" s="79"/>
      <c r="E11" s="80"/>
      <c r="F11" s="65"/>
      <c r="G11" s="66"/>
      <c r="H11" s="111"/>
      <c r="I11" s="71"/>
      <c r="J11" s="39">
        <f>'所属データ'!$C$3</f>
        <v>0</v>
      </c>
      <c r="K11" s="39">
        <f t="shared" si="0"/>
      </c>
      <c r="L11" s="39">
        <f t="shared" si="1"/>
      </c>
      <c r="M11" s="16"/>
      <c r="N11" s="16"/>
    </row>
    <row r="12" spans="1:14" ht="14.25" customHeight="1">
      <c r="A12" s="93">
        <v>7</v>
      </c>
      <c r="B12" s="64"/>
      <c r="C12" s="81"/>
      <c r="D12" s="81"/>
      <c r="E12" s="82"/>
      <c r="F12" s="67"/>
      <c r="G12" s="68"/>
      <c r="H12" s="112"/>
      <c r="I12" s="72"/>
      <c r="J12" s="39">
        <f>'所属データ'!$C$3</f>
        <v>0</v>
      </c>
      <c r="K12" s="39">
        <f t="shared" si="0"/>
      </c>
      <c r="L12" s="39">
        <f t="shared" si="1"/>
      </c>
      <c r="M12" s="16"/>
      <c r="N12" s="16"/>
    </row>
    <row r="13" spans="1:14" ht="14.25" customHeight="1">
      <c r="A13" s="93">
        <v>8</v>
      </c>
      <c r="B13" s="64"/>
      <c r="C13" s="81"/>
      <c r="D13" s="81"/>
      <c r="E13" s="82"/>
      <c r="F13" s="67"/>
      <c r="G13" s="68"/>
      <c r="H13" s="112"/>
      <c r="I13" s="72"/>
      <c r="J13" s="39">
        <f>'所属データ'!$C$3</f>
        <v>0</v>
      </c>
      <c r="K13" s="39">
        <f t="shared" si="0"/>
      </c>
      <c r="L13" s="39">
        <f t="shared" si="1"/>
      </c>
      <c r="M13" s="16"/>
      <c r="N13" s="16"/>
    </row>
    <row r="14" spans="1:14" ht="14.25" customHeight="1">
      <c r="A14" s="93">
        <v>9</v>
      </c>
      <c r="B14" s="64"/>
      <c r="C14" s="81"/>
      <c r="D14" s="81"/>
      <c r="E14" s="82"/>
      <c r="F14" s="67"/>
      <c r="G14" s="68"/>
      <c r="H14" s="112"/>
      <c r="I14" s="72"/>
      <c r="J14" s="39">
        <f>'所属データ'!$C$3</f>
        <v>0</v>
      </c>
      <c r="K14" s="39">
        <f t="shared" si="0"/>
      </c>
      <c r="L14" s="39">
        <f t="shared" si="1"/>
      </c>
      <c r="M14" s="16"/>
      <c r="N14" s="16"/>
    </row>
    <row r="15" spans="1:14" ht="14.25" customHeight="1" thickBot="1">
      <c r="A15" s="94">
        <v>10</v>
      </c>
      <c r="B15" s="63"/>
      <c r="C15" s="83"/>
      <c r="D15" s="83"/>
      <c r="E15" s="84"/>
      <c r="F15" s="69"/>
      <c r="G15" s="70"/>
      <c r="H15" s="113"/>
      <c r="I15" s="73"/>
      <c r="J15" s="39">
        <f>'所属データ'!$C$3</f>
        <v>0</v>
      </c>
      <c r="K15" s="39">
        <f t="shared" si="0"/>
      </c>
      <c r="L15" s="39">
        <f t="shared" si="1"/>
      </c>
      <c r="M15" s="16"/>
      <c r="N15" s="16"/>
    </row>
    <row r="16" spans="1:14" ht="14.25" customHeight="1">
      <c r="A16" s="92">
        <v>11</v>
      </c>
      <c r="B16" s="62"/>
      <c r="C16" s="79"/>
      <c r="D16" s="79"/>
      <c r="E16" s="80"/>
      <c r="F16" s="65"/>
      <c r="G16" s="66"/>
      <c r="H16" s="111"/>
      <c r="I16" s="71"/>
      <c r="J16" s="39">
        <f>'所属データ'!$C$3</f>
        <v>0</v>
      </c>
      <c r="K16" s="39">
        <f t="shared" si="0"/>
      </c>
      <c r="L16" s="39">
        <f t="shared" si="1"/>
      </c>
      <c r="M16" s="16"/>
      <c r="N16" s="16"/>
    </row>
    <row r="17" spans="1:14" ht="14.25" customHeight="1">
      <c r="A17" s="93">
        <v>12</v>
      </c>
      <c r="B17" s="64"/>
      <c r="C17" s="81"/>
      <c r="D17" s="81"/>
      <c r="E17" s="82"/>
      <c r="F17" s="67"/>
      <c r="G17" s="68"/>
      <c r="H17" s="112"/>
      <c r="I17" s="72"/>
      <c r="J17" s="39">
        <f>'所属データ'!$C$3</f>
        <v>0</v>
      </c>
      <c r="K17" s="39">
        <f t="shared" si="0"/>
      </c>
      <c r="L17" s="39">
        <f t="shared" si="1"/>
      </c>
      <c r="M17" s="16"/>
      <c r="N17" s="16"/>
    </row>
    <row r="18" spans="1:14" ht="14.25" customHeight="1">
      <c r="A18" s="93">
        <v>13</v>
      </c>
      <c r="B18" s="64"/>
      <c r="C18" s="81"/>
      <c r="D18" s="81"/>
      <c r="E18" s="82"/>
      <c r="F18" s="67"/>
      <c r="G18" s="68"/>
      <c r="H18" s="112"/>
      <c r="I18" s="72"/>
      <c r="J18" s="39">
        <f>'所属データ'!$C$3</f>
        <v>0</v>
      </c>
      <c r="K18" s="39">
        <f t="shared" si="0"/>
      </c>
      <c r="L18" s="39">
        <f t="shared" si="1"/>
      </c>
      <c r="M18" s="16"/>
      <c r="N18" s="16"/>
    </row>
    <row r="19" spans="1:14" ht="14.25" customHeight="1">
      <c r="A19" s="93">
        <v>14</v>
      </c>
      <c r="B19" s="64"/>
      <c r="C19" s="81"/>
      <c r="D19" s="81"/>
      <c r="E19" s="82"/>
      <c r="F19" s="67"/>
      <c r="G19" s="68"/>
      <c r="H19" s="112"/>
      <c r="I19" s="72"/>
      <c r="J19" s="39">
        <f>'所属データ'!$C$3</f>
        <v>0</v>
      </c>
      <c r="K19" s="39">
        <f t="shared" si="0"/>
      </c>
      <c r="L19" s="39">
        <f t="shared" si="1"/>
      </c>
      <c r="M19" s="16"/>
      <c r="N19" s="16"/>
    </row>
    <row r="20" spans="1:14" ht="14.25" customHeight="1" thickBot="1">
      <c r="A20" s="94">
        <v>15</v>
      </c>
      <c r="B20" s="63"/>
      <c r="C20" s="83"/>
      <c r="D20" s="83"/>
      <c r="E20" s="84"/>
      <c r="F20" s="69"/>
      <c r="G20" s="70"/>
      <c r="H20" s="113"/>
      <c r="I20" s="73"/>
      <c r="J20" s="39">
        <f>'所属データ'!$C$3</f>
        <v>0</v>
      </c>
      <c r="K20" s="39">
        <f t="shared" si="0"/>
      </c>
      <c r="L20" s="39">
        <f t="shared" si="1"/>
      </c>
      <c r="M20" s="16"/>
      <c r="N20" s="16"/>
    </row>
    <row r="21" spans="1:14" ht="14.25" customHeight="1">
      <c r="A21" s="92">
        <v>16</v>
      </c>
      <c r="B21" s="62"/>
      <c r="C21" s="79"/>
      <c r="D21" s="79"/>
      <c r="E21" s="80"/>
      <c r="F21" s="65"/>
      <c r="G21" s="66"/>
      <c r="H21" s="111"/>
      <c r="I21" s="71"/>
      <c r="J21" s="39">
        <f>'所属データ'!$C$3</f>
        <v>0</v>
      </c>
      <c r="K21" s="39">
        <f t="shared" si="0"/>
      </c>
      <c r="L21" s="39">
        <f t="shared" si="1"/>
      </c>
      <c r="M21" s="16"/>
      <c r="N21" s="16"/>
    </row>
    <row r="22" spans="1:14" ht="14.25" customHeight="1">
      <c r="A22" s="93">
        <v>17</v>
      </c>
      <c r="B22" s="64"/>
      <c r="C22" s="81"/>
      <c r="D22" s="81"/>
      <c r="E22" s="82"/>
      <c r="F22" s="67"/>
      <c r="G22" s="68"/>
      <c r="H22" s="112"/>
      <c r="I22" s="72"/>
      <c r="J22" s="39">
        <f>'所属データ'!$C$3</f>
        <v>0</v>
      </c>
      <c r="K22" s="39">
        <f t="shared" si="0"/>
      </c>
      <c r="L22" s="39">
        <f t="shared" si="1"/>
      </c>
      <c r="M22" s="16"/>
      <c r="N22" s="16"/>
    </row>
    <row r="23" spans="1:14" ht="14.25" customHeight="1">
      <c r="A23" s="93">
        <v>18</v>
      </c>
      <c r="B23" s="64"/>
      <c r="C23" s="81"/>
      <c r="D23" s="81"/>
      <c r="E23" s="82"/>
      <c r="F23" s="67"/>
      <c r="G23" s="68"/>
      <c r="H23" s="112"/>
      <c r="I23" s="72"/>
      <c r="J23" s="39">
        <f>'所属データ'!$C$3</f>
        <v>0</v>
      </c>
      <c r="K23" s="39">
        <f t="shared" si="0"/>
      </c>
      <c r="L23" s="39">
        <f t="shared" si="1"/>
      </c>
      <c r="M23" s="16"/>
      <c r="N23" s="16"/>
    </row>
    <row r="24" spans="1:14" ht="14.25" customHeight="1">
      <c r="A24" s="93">
        <v>19</v>
      </c>
      <c r="B24" s="64"/>
      <c r="C24" s="81"/>
      <c r="D24" s="81"/>
      <c r="E24" s="82"/>
      <c r="F24" s="67"/>
      <c r="G24" s="68"/>
      <c r="H24" s="112"/>
      <c r="I24" s="72"/>
      <c r="J24" s="39">
        <f>'所属データ'!$C$3</f>
        <v>0</v>
      </c>
      <c r="K24" s="39">
        <f t="shared" si="0"/>
      </c>
      <c r="L24" s="39">
        <f t="shared" si="1"/>
      </c>
      <c r="M24" s="16"/>
      <c r="N24" s="16"/>
    </row>
    <row r="25" spans="1:14" ht="14.25" customHeight="1" thickBot="1">
      <c r="A25" s="94">
        <v>20</v>
      </c>
      <c r="B25" s="63"/>
      <c r="C25" s="83"/>
      <c r="D25" s="83"/>
      <c r="E25" s="84"/>
      <c r="F25" s="69"/>
      <c r="G25" s="70"/>
      <c r="H25" s="113"/>
      <c r="I25" s="73"/>
      <c r="J25" s="39">
        <f>'所属データ'!$C$3</f>
        <v>0</v>
      </c>
      <c r="K25" s="39">
        <f t="shared" si="0"/>
      </c>
      <c r="L25" s="39">
        <f t="shared" si="1"/>
      </c>
      <c r="M25" s="16"/>
      <c r="N25" s="16"/>
    </row>
    <row r="26" spans="1:14" ht="14.25" customHeight="1">
      <c r="A26" s="92">
        <v>21</v>
      </c>
      <c r="B26" s="62"/>
      <c r="C26" s="79"/>
      <c r="D26" s="79"/>
      <c r="E26" s="80"/>
      <c r="F26" s="65"/>
      <c r="G26" s="66"/>
      <c r="H26" s="111"/>
      <c r="I26" s="71"/>
      <c r="J26" s="39">
        <f>'所属データ'!$C$3</f>
        <v>0</v>
      </c>
      <c r="K26" s="39">
        <f t="shared" si="0"/>
      </c>
      <c r="L26" s="39">
        <f t="shared" si="1"/>
      </c>
      <c r="M26" s="16"/>
      <c r="N26" s="16"/>
    </row>
    <row r="27" spans="1:14" ht="14.25" customHeight="1">
      <c r="A27" s="93">
        <v>22</v>
      </c>
      <c r="B27" s="64"/>
      <c r="C27" s="81"/>
      <c r="D27" s="81"/>
      <c r="E27" s="82"/>
      <c r="F27" s="67"/>
      <c r="G27" s="68"/>
      <c r="H27" s="112"/>
      <c r="I27" s="72"/>
      <c r="J27" s="39">
        <f>'所属データ'!$C$3</f>
        <v>0</v>
      </c>
      <c r="K27" s="39">
        <f t="shared" si="0"/>
      </c>
      <c r="L27" s="39">
        <f t="shared" si="1"/>
      </c>
      <c r="M27" s="16"/>
      <c r="N27" s="16"/>
    </row>
    <row r="28" spans="1:14" ht="14.25" customHeight="1">
      <c r="A28" s="93">
        <v>23</v>
      </c>
      <c r="B28" s="64"/>
      <c r="C28" s="81"/>
      <c r="D28" s="81"/>
      <c r="E28" s="82"/>
      <c r="F28" s="67"/>
      <c r="G28" s="68"/>
      <c r="H28" s="112"/>
      <c r="I28" s="72"/>
      <c r="J28" s="39">
        <f>'所属データ'!$C$3</f>
        <v>0</v>
      </c>
      <c r="K28" s="39">
        <f t="shared" si="0"/>
      </c>
      <c r="L28" s="39">
        <f t="shared" si="1"/>
      </c>
      <c r="M28" s="16"/>
      <c r="N28" s="16"/>
    </row>
    <row r="29" spans="1:14" ht="14.25" customHeight="1">
      <c r="A29" s="93">
        <v>24</v>
      </c>
      <c r="B29" s="64"/>
      <c r="C29" s="81"/>
      <c r="D29" s="81"/>
      <c r="E29" s="82"/>
      <c r="F29" s="67"/>
      <c r="G29" s="68"/>
      <c r="H29" s="112"/>
      <c r="I29" s="72"/>
      <c r="J29" s="39">
        <f>'所属データ'!$C$3</f>
        <v>0</v>
      </c>
      <c r="K29" s="39">
        <f t="shared" si="0"/>
      </c>
      <c r="L29" s="39">
        <f t="shared" si="1"/>
      </c>
      <c r="M29" s="16"/>
      <c r="N29" s="16"/>
    </row>
    <row r="30" spans="1:14" ht="14.25" customHeight="1" thickBot="1">
      <c r="A30" s="94">
        <v>25</v>
      </c>
      <c r="B30" s="63"/>
      <c r="C30" s="83"/>
      <c r="D30" s="83"/>
      <c r="E30" s="84"/>
      <c r="F30" s="69"/>
      <c r="G30" s="70"/>
      <c r="H30" s="113"/>
      <c r="I30" s="73"/>
      <c r="J30" s="39">
        <f>'所属データ'!$C$3</f>
        <v>0</v>
      </c>
      <c r="K30" s="39">
        <f t="shared" si="0"/>
      </c>
      <c r="L30" s="39">
        <f t="shared" si="1"/>
      </c>
      <c r="M30" s="16"/>
      <c r="N30" s="16"/>
    </row>
    <row r="31" spans="1:14" ht="14.25" customHeight="1">
      <c r="A31" s="92">
        <v>26</v>
      </c>
      <c r="B31" s="62"/>
      <c r="C31" s="79"/>
      <c r="D31" s="79"/>
      <c r="E31" s="80"/>
      <c r="F31" s="65"/>
      <c r="G31" s="66"/>
      <c r="H31" s="111"/>
      <c r="I31" s="71"/>
      <c r="J31" s="39">
        <f>'所属データ'!$C$3</f>
        <v>0</v>
      </c>
      <c r="K31" s="39">
        <f t="shared" si="0"/>
      </c>
      <c r="L31" s="39">
        <f t="shared" si="1"/>
      </c>
      <c r="M31" s="16"/>
      <c r="N31" s="16"/>
    </row>
    <row r="32" spans="1:14" ht="14.25" customHeight="1">
      <c r="A32" s="93">
        <v>27</v>
      </c>
      <c r="B32" s="64"/>
      <c r="C32" s="81"/>
      <c r="D32" s="81"/>
      <c r="E32" s="82"/>
      <c r="F32" s="67"/>
      <c r="G32" s="68"/>
      <c r="H32" s="112"/>
      <c r="I32" s="72"/>
      <c r="J32" s="39">
        <f>'所属データ'!$C$3</f>
        <v>0</v>
      </c>
      <c r="K32" s="39">
        <f t="shared" si="0"/>
      </c>
      <c r="L32" s="39">
        <f t="shared" si="1"/>
      </c>
      <c r="M32" s="16"/>
      <c r="N32" s="16"/>
    </row>
    <row r="33" spans="1:14" ht="14.25" customHeight="1">
      <c r="A33" s="93">
        <v>28</v>
      </c>
      <c r="B33" s="64"/>
      <c r="C33" s="81"/>
      <c r="D33" s="81"/>
      <c r="E33" s="82"/>
      <c r="F33" s="67"/>
      <c r="G33" s="68"/>
      <c r="H33" s="112"/>
      <c r="I33" s="72"/>
      <c r="J33" s="39">
        <f>'所属データ'!$C$3</f>
        <v>0</v>
      </c>
      <c r="K33" s="39">
        <f t="shared" si="0"/>
      </c>
      <c r="L33" s="39">
        <f t="shared" si="1"/>
      </c>
      <c r="M33" s="16"/>
      <c r="N33" s="16"/>
    </row>
    <row r="34" spans="1:14" ht="14.25" customHeight="1">
      <c r="A34" s="93">
        <v>29</v>
      </c>
      <c r="B34" s="64"/>
      <c r="C34" s="81"/>
      <c r="D34" s="81"/>
      <c r="E34" s="82"/>
      <c r="F34" s="67"/>
      <c r="G34" s="68"/>
      <c r="H34" s="112"/>
      <c r="I34" s="72"/>
      <c r="J34" s="39">
        <f>'所属データ'!$C$3</f>
        <v>0</v>
      </c>
      <c r="K34" s="39">
        <f t="shared" si="0"/>
      </c>
      <c r="L34" s="39">
        <f t="shared" si="1"/>
      </c>
      <c r="M34" s="16"/>
      <c r="N34" s="16"/>
    </row>
    <row r="35" spans="1:14" ht="14.25" customHeight="1" thickBot="1">
      <c r="A35" s="94">
        <v>30</v>
      </c>
      <c r="B35" s="63"/>
      <c r="C35" s="83"/>
      <c r="D35" s="83"/>
      <c r="E35" s="84"/>
      <c r="F35" s="69"/>
      <c r="G35" s="70"/>
      <c r="H35" s="113"/>
      <c r="I35" s="73"/>
      <c r="J35" s="39">
        <f>'所属データ'!$C$3</f>
        <v>0</v>
      </c>
      <c r="K35" s="39">
        <f t="shared" si="0"/>
      </c>
      <c r="L35" s="39">
        <f t="shared" si="1"/>
      </c>
      <c r="M35" s="16"/>
      <c r="N35" s="16"/>
    </row>
    <row r="36" spans="1:14" ht="14.25" customHeight="1">
      <c r="A36" s="92">
        <v>31</v>
      </c>
      <c r="B36" s="62"/>
      <c r="C36" s="79"/>
      <c r="D36" s="79"/>
      <c r="E36" s="80"/>
      <c r="F36" s="65"/>
      <c r="G36" s="66"/>
      <c r="H36" s="111"/>
      <c r="I36" s="71"/>
      <c r="J36" s="39">
        <f>'所属データ'!$C$3</f>
        <v>0</v>
      </c>
      <c r="K36" s="39">
        <f t="shared" si="0"/>
      </c>
      <c r="L36" s="39">
        <f t="shared" si="1"/>
      </c>
      <c r="M36" s="16"/>
      <c r="N36" s="16"/>
    </row>
    <row r="37" spans="1:14" ht="14.25" customHeight="1">
      <c r="A37" s="93">
        <v>32</v>
      </c>
      <c r="B37" s="64"/>
      <c r="C37" s="81"/>
      <c r="D37" s="81"/>
      <c r="E37" s="82"/>
      <c r="F37" s="67"/>
      <c r="G37" s="68"/>
      <c r="H37" s="112"/>
      <c r="I37" s="72"/>
      <c r="J37" s="39">
        <f>'所属データ'!$C$3</f>
        <v>0</v>
      </c>
      <c r="K37" s="39">
        <f t="shared" si="0"/>
      </c>
      <c r="L37" s="39">
        <f t="shared" si="1"/>
      </c>
      <c r="M37" s="16"/>
      <c r="N37" s="16"/>
    </row>
    <row r="38" spans="1:14" ht="14.25" customHeight="1">
      <c r="A38" s="93">
        <v>33</v>
      </c>
      <c r="B38" s="64"/>
      <c r="C38" s="81"/>
      <c r="D38" s="81"/>
      <c r="E38" s="82"/>
      <c r="F38" s="67"/>
      <c r="G38" s="68"/>
      <c r="H38" s="112"/>
      <c r="I38" s="72"/>
      <c r="J38" s="39">
        <f>'所属データ'!$C$3</f>
        <v>0</v>
      </c>
      <c r="K38" s="39">
        <f t="shared" si="0"/>
      </c>
      <c r="L38" s="39">
        <f t="shared" si="1"/>
      </c>
      <c r="M38" s="16"/>
      <c r="N38" s="16"/>
    </row>
    <row r="39" spans="1:14" ht="14.25" customHeight="1">
      <c r="A39" s="93">
        <v>34</v>
      </c>
      <c r="B39" s="64"/>
      <c r="C39" s="81"/>
      <c r="D39" s="81"/>
      <c r="E39" s="82"/>
      <c r="F39" s="67"/>
      <c r="G39" s="68"/>
      <c r="H39" s="112"/>
      <c r="I39" s="72"/>
      <c r="J39" s="39">
        <f>'所属データ'!$C$3</f>
        <v>0</v>
      </c>
      <c r="K39" s="39">
        <f t="shared" si="0"/>
      </c>
      <c r="L39" s="39">
        <f t="shared" si="1"/>
      </c>
      <c r="M39" s="16"/>
      <c r="N39" s="16"/>
    </row>
    <row r="40" spans="1:14" ht="14.25" customHeight="1" thickBot="1">
      <c r="A40" s="94">
        <v>35</v>
      </c>
      <c r="B40" s="63"/>
      <c r="C40" s="83"/>
      <c r="D40" s="83"/>
      <c r="E40" s="84"/>
      <c r="F40" s="69"/>
      <c r="G40" s="70"/>
      <c r="H40" s="113"/>
      <c r="I40" s="73"/>
      <c r="J40" s="39">
        <f>'所属データ'!$C$3</f>
        <v>0</v>
      </c>
      <c r="K40" s="39">
        <f t="shared" si="0"/>
      </c>
      <c r="L40" s="39">
        <f t="shared" si="1"/>
      </c>
      <c r="M40" s="16"/>
      <c r="N40" s="16"/>
    </row>
    <row r="41" spans="1:14" ht="14.25" customHeight="1">
      <c r="A41" s="92">
        <v>36</v>
      </c>
      <c r="B41" s="62"/>
      <c r="C41" s="79"/>
      <c r="D41" s="79"/>
      <c r="E41" s="80"/>
      <c r="F41" s="65"/>
      <c r="G41" s="66"/>
      <c r="H41" s="111"/>
      <c r="I41" s="71"/>
      <c r="J41" s="39">
        <f>'所属データ'!$C$3</f>
        <v>0</v>
      </c>
      <c r="K41" s="39">
        <f t="shared" si="0"/>
      </c>
      <c r="L41" s="39">
        <f t="shared" si="1"/>
      </c>
      <c r="M41" s="16"/>
      <c r="N41" s="16"/>
    </row>
    <row r="42" spans="1:14" ht="14.25" customHeight="1">
      <c r="A42" s="93">
        <v>37</v>
      </c>
      <c r="B42" s="64"/>
      <c r="C42" s="81"/>
      <c r="D42" s="81"/>
      <c r="E42" s="82"/>
      <c r="F42" s="67"/>
      <c r="G42" s="68"/>
      <c r="H42" s="112"/>
      <c r="I42" s="72"/>
      <c r="J42" s="39">
        <f>'所属データ'!$C$3</f>
        <v>0</v>
      </c>
      <c r="K42" s="39">
        <f t="shared" si="0"/>
      </c>
      <c r="L42" s="39">
        <f t="shared" si="1"/>
      </c>
      <c r="M42" s="16"/>
      <c r="N42" s="16"/>
    </row>
    <row r="43" spans="1:14" ht="14.25" customHeight="1">
      <c r="A43" s="93">
        <v>38</v>
      </c>
      <c r="B43" s="64"/>
      <c r="C43" s="81"/>
      <c r="D43" s="81"/>
      <c r="E43" s="82"/>
      <c r="F43" s="67"/>
      <c r="G43" s="68"/>
      <c r="H43" s="112"/>
      <c r="I43" s="72"/>
      <c r="J43" s="39">
        <f>'所属データ'!$C$3</f>
        <v>0</v>
      </c>
      <c r="K43" s="39">
        <f t="shared" si="0"/>
      </c>
      <c r="L43" s="39">
        <f t="shared" si="1"/>
      </c>
      <c r="M43" s="16"/>
      <c r="N43" s="16"/>
    </row>
    <row r="44" spans="1:14" ht="14.25" customHeight="1">
      <c r="A44" s="93">
        <v>39</v>
      </c>
      <c r="B44" s="64"/>
      <c r="C44" s="81"/>
      <c r="D44" s="81"/>
      <c r="E44" s="82"/>
      <c r="F44" s="67"/>
      <c r="G44" s="68"/>
      <c r="H44" s="112"/>
      <c r="I44" s="72"/>
      <c r="J44" s="39">
        <f>'所属データ'!$C$3</f>
        <v>0</v>
      </c>
      <c r="K44" s="39">
        <f t="shared" si="0"/>
      </c>
      <c r="L44" s="39">
        <f t="shared" si="1"/>
      </c>
      <c r="M44" s="16"/>
      <c r="N44" s="16"/>
    </row>
    <row r="45" spans="1:14" ht="14.25" customHeight="1" thickBot="1">
      <c r="A45" s="94">
        <v>40</v>
      </c>
      <c r="B45" s="63"/>
      <c r="C45" s="83"/>
      <c r="D45" s="83"/>
      <c r="E45" s="84"/>
      <c r="F45" s="69"/>
      <c r="G45" s="70"/>
      <c r="H45" s="113"/>
      <c r="I45" s="73"/>
      <c r="J45" s="39">
        <f>'所属データ'!$C$3</f>
        <v>0</v>
      </c>
      <c r="K45" s="39">
        <f t="shared" si="0"/>
      </c>
      <c r="L45" s="39">
        <f t="shared" si="1"/>
      </c>
      <c r="M45" s="16"/>
      <c r="N45" s="16"/>
    </row>
    <row r="46" spans="1:14" ht="14.25" customHeight="1">
      <c r="A46" s="92">
        <v>41</v>
      </c>
      <c r="B46" s="62"/>
      <c r="C46" s="79"/>
      <c r="D46" s="79"/>
      <c r="E46" s="80"/>
      <c r="F46" s="65"/>
      <c r="G46" s="66"/>
      <c r="H46" s="111"/>
      <c r="I46" s="71"/>
      <c r="J46" s="39">
        <f>'所属データ'!$C$3</f>
        <v>0</v>
      </c>
      <c r="K46" s="39">
        <f t="shared" si="0"/>
      </c>
      <c r="L46" s="39">
        <f t="shared" si="1"/>
      </c>
      <c r="M46" s="16"/>
      <c r="N46" s="16"/>
    </row>
    <row r="47" spans="1:14" ht="14.25" customHeight="1">
      <c r="A47" s="93">
        <v>42</v>
      </c>
      <c r="B47" s="64"/>
      <c r="C47" s="81"/>
      <c r="D47" s="81"/>
      <c r="E47" s="82"/>
      <c r="F47" s="67"/>
      <c r="G47" s="68"/>
      <c r="H47" s="112"/>
      <c r="I47" s="72"/>
      <c r="J47" s="39">
        <f>'所属データ'!$C$3</f>
        <v>0</v>
      </c>
      <c r="K47" s="39">
        <f t="shared" si="0"/>
      </c>
      <c r="L47" s="39">
        <f t="shared" si="1"/>
      </c>
      <c r="M47" s="16"/>
      <c r="N47" s="16"/>
    </row>
    <row r="48" spans="1:14" ht="14.25" customHeight="1">
      <c r="A48" s="93">
        <v>43</v>
      </c>
      <c r="B48" s="64"/>
      <c r="C48" s="81"/>
      <c r="D48" s="81"/>
      <c r="E48" s="82"/>
      <c r="F48" s="67"/>
      <c r="G48" s="68"/>
      <c r="H48" s="112"/>
      <c r="I48" s="72"/>
      <c r="J48" s="39">
        <f>'所属データ'!$C$3</f>
        <v>0</v>
      </c>
      <c r="K48" s="39">
        <f t="shared" si="0"/>
      </c>
      <c r="L48" s="39">
        <f t="shared" si="1"/>
      </c>
      <c r="M48" s="16"/>
      <c r="N48" s="16"/>
    </row>
    <row r="49" spans="1:14" ht="14.25" customHeight="1">
      <c r="A49" s="93">
        <v>44</v>
      </c>
      <c r="B49" s="64"/>
      <c r="C49" s="81"/>
      <c r="D49" s="81"/>
      <c r="E49" s="82"/>
      <c r="F49" s="67"/>
      <c r="G49" s="68"/>
      <c r="H49" s="112"/>
      <c r="I49" s="72"/>
      <c r="J49" s="39">
        <f>'所属データ'!$C$3</f>
        <v>0</v>
      </c>
      <c r="K49" s="39">
        <f t="shared" si="0"/>
      </c>
      <c r="L49" s="39">
        <f t="shared" si="1"/>
      </c>
      <c r="M49" s="16"/>
      <c r="N49" s="16"/>
    </row>
    <row r="50" spans="1:14" ht="14.25" customHeight="1" thickBot="1">
      <c r="A50" s="94">
        <v>45</v>
      </c>
      <c r="B50" s="63"/>
      <c r="C50" s="83"/>
      <c r="D50" s="83"/>
      <c r="E50" s="84"/>
      <c r="F50" s="69"/>
      <c r="G50" s="70"/>
      <c r="H50" s="113"/>
      <c r="I50" s="73"/>
      <c r="J50" s="39">
        <f>'所属データ'!$C$3</f>
        <v>0</v>
      </c>
      <c r="K50" s="39">
        <f t="shared" si="0"/>
      </c>
      <c r="L50" s="39">
        <f t="shared" si="1"/>
      </c>
      <c r="M50" s="16"/>
      <c r="N50" s="16"/>
    </row>
    <row r="51" ht="12" customHeight="1"/>
    <row r="54" ht="13.5" hidden="1"/>
    <row r="55" ht="13.5" hidden="1">
      <c r="B55" s="16" t="s">
        <v>92</v>
      </c>
    </row>
    <row r="56" ht="13.5" hidden="1">
      <c r="B56" s="16" t="s">
        <v>93</v>
      </c>
    </row>
    <row r="57" ht="13.5" hidden="1">
      <c r="B57" s="16" t="s">
        <v>94</v>
      </c>
    </row>
    <row r="58" ht="13.5" hidden="1">
      <c r="B58" s="16" t="s">
        <v>95</v>
      </c>
    </row>
    <row r="59" ht="13.5" hidden="1">
      <c r="B59" s="16" t="s">
        <v>96</v>
      </c>
    </row>
    <row r="60" ht="13.5" hidden="1">
      <c r="B60" s="16" t="s">
        <v>97</v>
      </c>
    </row>
    <row r="61" ht="13.5" hidden="1">
      <c r="B61" s="16" t="s">
        <v>98</v>
      </c>
    </row>
    <row r="62" ht="13.5" hidden="1">
      <c r="B62" s="16" t="s">
        <v>99</v>
      </c>
    </row>
    <row r="63" ht="13.5" hidden="1">
      <c r="B63" s="16" t="s">
        <v>100</v>
      </c>
    </row>
    <row r="64" ht="13.5" hidden="1">
      <c r="B64" s="16" t="s">
        <v>101</v>
      </c>
    </row>
    <row r="65" ht="13.5" hidden="1">
      <c r="B65" s="16" t="s">
        <v>102</v>
      </c>
    </row>
    <row r="66" ht="13.5" hidden="1">
      <c r="B66" s="16" t="s">
        <v>103</v>
      </c>
    </row>
    <row r="67" ht="13.5" hidden="1">
      <c r="B67" s="16" t="s">
        <v>104</v>
      </c>
    </row>
  </sheetData>
  <sheetProtection sheet="1" selectLockedCells="1"/>
  <protectedRanges>
    <protectedRange sqref="M5:N50 B6:L50" name="範囲1"/>
  </protectedRanges>
  <mergeCells count="8">
    <mergeCell ref="E4:E5"/>
    <mergeCell ref="F4:G4"/>
    <mergeCell ref="A1:B2"/>
    <mergeCell ref="A4:A5"/>
    <mergeCell ref="C1:E1"/>
    <mergeCell ref="B4:B5"/>
    <mergeCell ref="C2:D2"/>
    <mergeCell ref="C3:E3"/>
  </mergeCells>
  <conditionalFormatting sqref="H6:H52">
    <cfRule type="expression" priority="1" dxfId="0" stopIfTrue="1">
      <formula>AND(H6&lt;&gt;"",OR(F6=H6,F6=H6))</formula>
    </cfRule>
  </conditionalFormatting>
  <dataValidations count="9"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">
      <formula1>30000</formula1>
      <formula2>99000</formula2>
    </dataValidation>
    <dataValidation type="list" allowBlank="1" showErrorMessage="1" error="エントリーの場合は○をリストから選択してください。" sqref="H6:I50">
      <formula1>$J$3</formula1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OR(AND($B$52&lt;=B6,B6&lt;=$C$52),AND($D$52&lt;=B6,B6&lt;=$E$52))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H5">
      <formula1>4000</formula1>
      <formula2>13000</formula2>
    </dataValidation>
    <dataValidation allowBlank="1" showInputMessage="1" showErrorMessage="1" imeMode="on" sqref="C6:C50"/>
    <dataValidation allowBlank="1" showInputMessage="1" showErrorMessage="1" imeMode="halfKatakana" sqref="D6:D50"/>
    <dataValidation allowBlank="1" showInputMessage="1" showErrorMessage="1" imeMode="off" sqref="E6:E50"/>
    <dataValidation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/>
    <dataValidation type="list" allowBlank="1" showErrorMessage="1" errorTitle="入力を自動的に規制しています。" error="リストから選択してください。学年によってエントリー種目が制限されています。" sqref="F6:F50">
      <formula1>$B$55:$B$67</formula1>
    </dataValidation>
  </dataValidations>
  <printOptions horizontalCentered="1" verticalCentered="1"/>
  <pageMargins left="0.2755905511811024" right="0.2755905511811024" top="0.5118110236220472" bottom="0.31496062992125984" header="0.5511811023622047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2007-04-01T09:47:39Z</cp:lastPrinted>
  <dcterms:created xsi:type="dcterms:W3CDTF">2002-06-02T12:37:11Z</dcterms:created>
  <dcterms:modified xsi:type="dcterms:W3CDTF">2018-03-22T03:01:55Z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-1051490938</vt:i4>
  </property>
  <property fmtid="{D5CDD505-2E9C-101B-9397-08002B2CF9AE}" pid="3" name="_EmailSubject">
    <vt:lpwstr>市内高校の件</vt:lpwstr>
  </property>
  <property fmtid="{D5CDD505-2E9C-101B-9397-08002B2CF9AE}" pid="4" name="_AuthorEmail">
    <vt:lpwstr>okabe_1@hotmail.com</vt:lpwstr>
  </property>
  <property fmtid="{D5CDD505-2E9C-101B-9397-08002B2CF9AE}" pid="5" name="_AuthorEmailDisplayName">
    <vt:lpwstr>岡部　仁信</vt:lpwstr>
  </property>
  <property fmtid="{D5CDD505-2E9C-101B-9397-08002B2CF9AE}" pid="6" name="_ReviewingToolsShownOnce">
    <vt:lpwstr/>
  </property>
</Properties>
</file>